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5195" windowHeight="8700"/>
  </bookViews>
  <sheets>
    <sheet name="Journal" sheetId="1" r:id="rId1"/>
    <sheet name="Gd livre" sheetId="2" r:id="rId2"/>
    <sheet name="Balance" sheetId="3" r:id="rId3"/>
    <sheet name="Etats" sheetId="4" r:id="rId4"/>
  </sheets>
  <calcPr calcId="125725"/>
</workbook>
</file>

<file path=xl/calcChain.xml><?xml version="1.0" encoding="utf-8"?>
<calcChain xmlns="http://schemas.openxmlformats.org/spreadsheetml/2006/main">
  <c r="C70" i="2"/>
  <c r="C71" s="1"/>
  <c r="D71"/>
  <c r="C64"/>
  <c r="C65" s="1"/>
  <c r="C38"/>
  <c r="C8"/>
  <c r="C9" s="1"/>
  <c r="B10"/>
  <c r="B16" s="1"/>
  <c r="B25" s="1"/>
  <c r="B34" s="1"/>
  <c r="B45" s="1"/>
  <c r="B51" s="1"/>
  <c r="B60" s="1"/>
  <c r="B66" s="1"/>
  <c r="B72" s="1"/>
  <c r="B81" s="1"/>
  <c r="A36" i="4"/>
  <c r="B63" i="2"/>
  <c r="B13" i="3" s="1"/>
  <c r="A25" i="4" s="1"/>
  <c r="B69" i="2"/>
  <c r="B14" i="3" s="1"/>
  <c r="A26" i="4" s="1"/>
  <c r="B48" i="2"/>
  <c r="B11" i="3" s="1"/>
  <c r="A24" i="4" s="1"/>
  <c r="B54" i="2"/>
  <c r="B12" i="3" s="1"/>
  <c r="A23" i="4" s="1"/>
  <c r="C15"/>
  <c r="C36" s="1"/>
  <c r="B19" i="2"/>
  <c r="B8" i="3" s="1"/>
  <c r="C11" i="4" s="1"/>
  <c r="B1" i="2"/>
  <c r="B5" i="3" s="1"/>
  <c r="C6" i="4" s="1"/>
  <c r="B37" i="2"/>
  <c r="B10" i="3" s="1"/>
  <c r="A13" i="4" s="1"/>
  <c r="B28" i="2"/>
  <c r="B9" i="3"/>
  <c r="A12" i="4" s="1"/>
  <c r="B13" i="2"/>
  <c r="B7" i="3" s="1"/>
  <c r="A11" i="4" s="1"/>
  <c r="B7" i="2"/>
  <c r="B6" i="3" s="1"/>
  <c r="A6" i="4" s="1"/>
  <c r="F4" i="3"/>
  <c r="E4"/>
  <c r="A48" i="2"/>
  <c r="A11" i="3" s="1"/>
  <c r="A54" i="2"/>
  <c r="A12" i="3" s="1"/>
  <c r="A63" i="2"/>
  <c r="A13" i="3" s="1"/>
  <c r="A7" i="2"/>
  <c r="A6" i="3" s="1"/>
  <c r="A13" i="2"/>
  <c r="A7" i="3" s="1"/>
  <c r="A19" i="2"/>
  <c r="A8" i="3" s="1"/>
  <c r="A28" i="2"/>
  <c r="A9" i="3" s="1"/>
  <c r="A37" i="2"/>
  <c r="A10" i="3" s="1"/>
  <c r="A1" i="2"/>
  <c r="A5" i="3" s="1"/>
  <c r="B9" i="2"/>
  <c r="B15" s="1"/>
  <c r="B24" s="1"/>
  <c r="B33" s="1"/>
  <c r="B44" s="1"/>
  <c r="B50" s="1"/>
  <c r="B59" s="1"/>
  <c r="B71" s="1"/>
  <c r="B65" s="1"/>
  <c r="B80" s="1"/>
  <c r="D65"/>
  <c r="C80"/>
  <c r="D7"/>
  <c r="D13" s="1"/>
  <c r="D19" s="1"/>
  <c r="D28" s="1"/>
  <c r="D37" s="1"/>
  <c r="D48" s="1"/>
  <c r="D54" s="1"/>
  <c r="D69" s="1"/>
  <c r="D63" s="1"/>
  <c r="D75" s="1"/>
  <c r="C7"/>
  <c r="C13" s="1"/>
  <c r="C19" s="1"/>
  <c r="C28" s="1"/>
  <c r="C37" s="1"/>
  <c r="C48" s="1"/>
  <c r="C54" s="1"/>
  <c r="C69" s="1"/>
  <c r="C63" s="1"/>
  <c r="C75" s="1"/>
  <c r="D59"/>
  <c r="C50"/>
  <c r="D15"/>
  <c r="D9"/>
  <c r="C3"/>
  <c r="D4" s="1"/>
  <c r="G79" i="1"/>
  <c r="D49" i="2" s="1"/>
  <c r="D50" s="1"/>
  <c r="F78" i="1"/>
  <c r="C14" i="2" s="1"/>
  <c r="C15" s="1"/>
  <c r="G75" i="1"/>
  <c r="D43" i="2" s="1"/>
  <c r="A74" i="1"/>
  <c r="A69" i="2" s="1"/>
  <c r="A14" i="3" s="1"/>
  <c r="G67" i="1"/>
  <c r="D23" i="2" s="1"/>
  <c r="F66" i="1"/>
  <c r="C58" i="2" s="1"/>
  <c r="G55" i="1"/>
  <c r="D79" i="2" s="1"/>
  <c r="F54" i="1"/>
  <c r="C32" i="2" s="1"/>
  <c r="F50" i="1"/>
  <c r="F58" s="1"/>
  <c r="E51"/>
  <c r="E55" s="1"/>
  <c r="G47"/>
  <c r="F62" s="1"/>
  <c r="F46"/>
  <c r="C57" i="2" s="1"/>
  <c r="G39" i="1"/>
  <c r="D41" i="2" s="1"/>
  <c r="G31" i="1"/>
  <c r="D77" i="2" s="1"/>
  <c r="F30" i="1"/>
  <c r="C30" i="2" s="1"/>
  <c r="E31" i="1"/>
  <c r="B75" i="2" s="1"/>
  <c r="B15" i="3" s="1"/>
  <c r="C23" i="4" s="1"/>
  <c r="B31" i="1"/>
  <c r="A75" i="2" s="1"/>
  <c r="A15" i="3" s="1"/>
  <c r="E27" i="1"/>
  <c r="C30" s="1"/>
  <c r="B27"/>
  <c r="A30" s="1"/>
  <c r="C22"/>
  <c r="A22"/>
  <c r="F18"/>
  <c r="C56" i="2" s="1"/>
  <c r="E19" i="1"/>
  <c r="E47" s="1"/>
  <c r="B19"/>
  <c r="A34" s="1"/>
  <c r="C18"/>
  <c r="C46" s="1"/>
  <c r="C66" s="1"/>
  <c r="A18"/>
  <c r="A46" s="1"/>
  <c r="A66" s="1"/>
  <c r="G15"/>
  <c r="D76" i="2" s="1"/>
  <c r="F14" i="1"/>
  <c r="C29" i="2" s="1"/>
  <c r="G11" i="1"/>
  <c r="D20" i="2" s="1"/>
  <c r="F10" i="1"/>
  <c r="G3"/>
  <c r="D2" i="2" s="1"/>
  <c r="D3" s="1"/>
  <c r="D5" i="3" s="1"/>
  <c r="G7" i="1"/>
  <c r="D38" i="2" s="1"/>
  <c r="E7" i="1"/>
  <c r="E23" s="1"/>
  <c r="C26" s="1"/>
  <c r="E35" s="1"/>
  <c r="E39" s="1"/>
  <c r="C42" s="1"/>
  <c r="C58" s="1"/>
  <c r="B7"/>
  <c r="B23" s="1"/>
  <c r="A26" s="1"/>
  <c r="B35" s="1"/>
  <c r="B39" s="1"/>
  <c r="A42" s="1"/>
  <c r="A58" s="1"/>
  <c r="C10" i="2" l="1"/>
  <c r="C6" i="3"/>
  <c r="C72" i="2"/>
  <c r="C14" i="3"/>
  <c r="C70" i="1"/>
  <c r="E75" s="1"/>
  <c r="E63"/>
  <c r="D11" i="3"/>
  <c r="D51" i="2"/>
  <c r="A70" i="1"/>
  <c r="B75" s="1"/>
  <c r="B63"/>
  <c r="C50"/>
  <c r="E43"/>
  <c r="C16" i="2"/>
  <c r="C7" i="3"/>
  <c r="C41" i="2"/>
  <c r="G59" i="1"/>
  <c r="D31" i="2" s="1"/>
  <c r="E5" i="3"/>
  <c r="F5"/>
  <c r="E67" i="1"/>
  <c r="C62"/>
  <c r="B43"/>
  <c r="A50"/>
  <c r="G63"/>
  <c r="D42" i="2" s="1"/>
  <c r="C22"/>
  <c r="C13" i="3"/>
  <c r="C66" i="2"/>
  <c r="G19" i="1"/>
  <c r="B47"/>
  <c r="B51"/>
  <c r="B55" s="1"/>
  <c r="G51"/>
  <c r="D78" i="2" s="1"/>
  <c r="D80" s="1"/>
  <c r="D22"/>
  <c r="C31"/>
  <c r="C33" s="1"/>
  <c r="C55"/>
  <c r="C59" s="1"/>
  <c r="F22" i="1"/>
  <c r="G27"/>
  <c r="C34"/>
  <c r="G43"/>
  <c r="G71"/>
  <c r="E6" i="3" l="1"/>
  <c r="B6" i="4" s="1"/>
  <c r="F6" i="3"/>
  <c r="E14"/>
  <c r="B26" i="4" s="1"/>
  <c r="F14" i="3"/>
  <c r="D15"/>
  <c r="D81" i="2"/>
  <c r="C9" i="3"/>
  <c r="F7"/>
  <c r="E7"/>
  <c r="B11" i="4" s="1"/>
  <c r="D30" i="2"/>
  <c r="F42" i="1"/>
  <c r="C40" i="2" s="1"/>
  <c r="D32"/>
  <c r="F70" i="1"/>
  <c r="C42" i="2" s="1"/>
  <c r="C20"/>
  <c r="G23" i="1"/>
  <c r="D21" i="2"/>
  <c r="D24" s="1"/>
  <c r="F34" i="1"/>
  <c r="E59"/>
  <c r="C54"/>
  <c r="E71" s="1"/>
  <c r="F11" i="3"/>
  <c r="B24" i="4" s="1"/>
  <c r="E11" i="3"/>
  <c r="D29" i="2"/>
  <c r="F26" i="1"/>
  <c r="C39" i="2" s="1"/>
  <c r="B67" i="1"/>
  <c r="A62"/>
  <c r="B59"/>
  <c r="A54"/>
  <c r="B71" s="1"/>
  <c r="D6" i="4"/>
  <c r="C12" i="3"/>
  <c r="C60" i="2"/>
  <c r="E13" i="3"/>
  <c r="B25" i="4" s="1"/>
  <c r="F13" i="3"/>
  <c r="F81" i="1"/>
  <c r="D33" i="2" l="1"/>
  <c r="D9" i="3" s="1"/>
  <c r="F9" s="1"/>
  <c r="C44" i="2"/>
  <c r="F12" i="3"/>
  <c r="E12"/>
  <c r="B23" i="4" s="1"/>
  <c r="F15" i="3"/>
  <c r="D23" i="4" s="1"/>
  <c r="D36" s="1"/>
  <c r="B36" s="1"/>
  <c r="B34" s="1"/>
  <c r="E15" i="3"/>
  <c r="C10"/>
  <c r="D8"/>
  <c r="D39" i="2"/>
  <c r="G81" i="1"/>
  <c r="G35"/>
  <c r="D40" i="2" s="1"/>
  <c r="C21"/>
  <c r="C24" s="1"/>
  <c r="C8" i="3" s="1"/>
  <c r="C34" i="2" l="1"/>
  <c r="E9" i="3"/>
  <c r="E8"/>
  <c r="C16"/>
  <c r="D44" i="2"/>
  <c r="D25"/>
  <c r="F8" i="3"/>
  <c r="D11" i="4" l="1"/>
  <c r="D10" i="3"/>
  <c r="C45" i="2"/>
  <c r="F10" i="3" l="1"/>
  <c r="F16" s="1"/>
  <c r="E10"/>
  <c r="D16"/>
  <c r="B13" i="4" l="1"/>
  <c r="B15" s="1"/>
  <c r="D15" s="1"/>
  <c r="D7" s="1"/>
  <c r="E16" i="3"/>
</calcChain>
</file>

<file path=xl/sharedStrings.xml><?xml version="1.0" encoding="utf-8"?>
<sst xmlns="http://schemas.openxmlformats.org/spreadsheetml/2006/main" count="99" uniqueCount="56">
  <si>
    <t>--------------------------</t>
  </si>
  <si>
    <t>02/01/N</t>
  </si>
  <si>
    <t>Banque</t>
  </si>
  <si>
    <t>Capital</t>
  </si>
  <si>
    <t>Fonds commercial</t>
  </si>
  <si>
    <t>03/01/N</t>
  </si>
  <si>
    <t>Achats de marchandises</t>
  </si>
  <si>
    <t>Fournisseurs</t>
  </si>
  <si>
    <t>10/01/N</t>
  </si>
  <si>
    <t>Clients</t>
  </si>
  <si>
    <t>Ventes de marchandises</t>
  </si>
  <si>
    <t>12/01/N</t>
  </si>
  <si>
    <t>18/01/N</t>
  </si>
  <si>
    <t>d°</t>
  </si>
  <si>
    <t>24/01/N</t>
  </si>
  <si>
    <t>27/01/N</t>
  </si>
  <si>
    <t>30/01/N</t>
  </si>
  <si>
    <t>Honoraires</t>
  </si>
  <si>
    <t>01/02/N</t>
  </si>
  <si>
    <t>02/02/N</t>
  </si>
  <si>
    <t>08/02/N</t>
  </si>
  <si>
    <t>12/02/N</t>
  </si>
  <si>
    <t>16/02/N</t>
  </si>
  <si>
    <t>17/02/N</t>
  </si>
  <si>
    <t>18/02/N</t>
  </si>
  <si>
    <t>20/02/N</t>
  </si>
  <si>
    <t>28/02/N</t>
  </si>
  <si>
    <t>Frais postaux</t>
  </si>
  <si>
    <t>Stock des marchandises</t>
  </si>
  <si>
    <t>Variation de stock</t>
  </si>
  <si>
    <t>D</t>
  </si>
  <si>
    <t>C</t>
  </si>
  <si>
    <t>Totaux</t>
  </si>
  <si>
    <t>Sommes</t>
  </si>
  <si>
    <t>Soldes</t>
  </si>
  <si>
    <t>Bilan</t>
  </si>
  <si>
    <t>ACTIF</t>
  </si>
  <si>
    <t>PASSIF</t>
  </si>
  <si>
    <t>Actif immobilisé</t>
  </si>
  <si>
    <t>Actif circulant</t>
  </si>
  <si>
    <t>TOTAL GENERAL</t>
  </si>
  <si>
    <t>Capitaux propres</t>
  </si>
  <si>
    <t>Résultat</t>
  </si>
  <si>
    <t>Dettes</t>
  </si>
  <si>
    <t>Compte de résultat</t>
  </si>
  <si>
    <t>CHARGES</t>
  </si>
  <si>
    <t>PRODUITS</t>
  </si>
  <si>
    <t>Charges d'exploitation</t>
  </si>
  <si>
    <t>Charges financières</t>
  </si>
  <si>
    <t>Charges exceptionnelles</t>
  </si>
  <si>
    <t>Produits exceptionnels</t>
  </si>
  <si>
    <t>Produits financiers</t>
  </si>
  <si>
    <t>Produits d'exploitation</t>
  </si>
  <si>
    <t>Bénéfice</t>
  </si>
  <si>
    <t>Perte</t>
  </si>
  <si>
    <t>Solde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</si>
</sst>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/>
    <xf numFmtId="3" fontId="0" fillId="0" borderId="1" xfId="0" applyNumberFormat="1" applyBorder="1"/>
    <xf numFmtId="3" fontId="0" fillId="0" borderId="2" xfId="0" applyNumberFormat="1" applyBorder="1"/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3" fontId="3" fillId="0" borderId="1" xfId="0" applyNumberFormat="1" applyFont="1" applyBorder="1"/>
    <xf numFmtId="0" fontId="3" fillId="0" borderId="0" xfId="0" applyFont="1"/>
    <xf numFmtId="3" fontId="3" fillId="0" borderId="3" xfId="0" applyNumberFormat="1" applyFont="1" applyBorder="1"/>
    <xf numFmtId="3" fontId="0" fillId="0" borderId="0" xfId="0" applyNumberFormat="1" applyBorder="1"/>
    <xf numFmtId="3" fontId="0" fillId="0" borderId="4" xfId="0" applyNumberFormat="1" applyBorder="1"/>
    <xf numFmtId="0" fontId="0" fillId="0" borderId="5" xfId="0" applyBorder="1"/>
    <xf numFmtId="3" fontId="3" fillId="0" borderId="4" xfId="0" applyNumberFormat="1" applyFont="1" applyBorder="1"/>
    <xf numFmtId="3" fontId="0" fillId="0" borderId="3" xfId="0" applyNumberFormat="1" applyBorder="1"/>
    <xf numFmtId="3" fontId="3" fillId="0" borderId="0" xfId="0" applyNumberFormat="1" applyFont="1" applyBorder="1"/>
    <xf numFmtId="0" fontId="3" fillId="0" borderId="0" xfId="0" applyFont="1" applyBorder="1"/>
    <xf numFmtId="0" fontId="0" fillId="0" borderId="1" xfId="0" applyBorder="1" applyAlignment="1">
      <alignment horizontal="left"/>
    </xf>
    <xf numFmtId="3" fontId="3" fillId="0" borderId="2" xfId="0" applyNumberFormat="1" applyFont="1" applyBorder="1"/>
    <xf numFmtId="3" fontId="3" fillId="0" borderId="0" xfId="0" applyNumberFormat="1" applyFont="1"/>
    <xf numFmtId="3" fontId="0" fillId="0" borderId="1" xfId="0" applyNumberFormat="1" applyBorder="1" applyAlignment="1">
      <alignment horizontal="center"/>
    </xf>
    <xf numFmtId="3" fontId="3" fillId="0" borderId="0" xfId="0" applyNumberFormat="1" applyFont="1" applyAlignment="1">
      <alignment horizontal="center"/>
    </xf>
    <xf numFmtId="44" fontId="3" fillId="0" borderId="0" xfId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44" fontId="3" fillId="0" borderId="1" xfId="1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1"/>
  <sheetViews>
    <sheetView tabSelected="1" workbookViewId="0">
      <selection activeCell="F51" sqref="F51"/>
    </sheetView>
  </sheetViews>
  <sheetFormatPr baseColWidth="10" defaultRowHeight="12.75"/>
  <cols>
    <col min="1" max="2" width="6.7109375" style="3" customWidth="1"/>
    <col min="3" max="3" width="22.140625" customWidth="1"/>
    <col min="4" max="4" width="10.28515625" customWidth="1"/>
    <col min="5" max="5" width="22.140625" customWidth="1"/>
    <col min="6" max="7" width="10.28515625" style="4" customWidth="1"/>
  </cols>
  <sheetData>
    <row r="1" spans="1:7">
      <c r="C1" s="1" t="s">
        <v>0</v>
      </c>
      <c r="D1" s="2" t="s">
        <v>1</v>
      </c>
      <c r="E1" s="1" t="s">
        <v>0</v>
      </c>
    </row>
    <row r="2" spans="1:7">
      <c r="A2" s="7">
        <v>512</v>
      </c>
      <c r="B2" s="7"/>
      <c r="C2" t="s">
        <v>2</v>
      </c>
      <c r="F2" s="6">
        <v>50000</v>
      </c>
      <c r="G2" s="6"/>
    </row>
    <row r="3" spans="1:7">
      <c r="A3" s="7"/>
      <c r="B3" s="7">
        <v>101</v>
      </c>
      <c r="E3" t="s">
        <v>3</v>
      </c>
      <c r="F3" s="6"/>
      <c r="G3" s="6">
        <f>F2</f>
        <v>50000</v>
      </c>
    </row>
    <row r="4" spans="1:7">
      <c r="A4" s="7"/>
      <c r="B4" s="7"/>
      <c r="F4" s="6"/>
      <c r="G4" s="6"/>
    </row>
    <row r="5" spans="1:7">
      <c r="A5" s="7"/>
      <c r="B5" s="7"/>
      <c r="C5" s="1" t="s">
        <v>0</v>
      </c>
      <c r="D5" s="2" t="s">
        <v>1</v>
      </c>
      <c r="E5" s="1" t="s">
        <v>0</v>
      </c>
      <c r="F5" s="6"/>
      <c r="G5" s="6"/>
    </row>
    <row r="6" spans="1:7">
      <c r="A6" s="7">
        <v>207</v>
      </c>
      <c r="B6" s="7"/>
      <c r="C6" t="s">
        <v>4</v>
      </c>
      <c r="F6" s="6">
        <v>30000</v>
      </c>
      <c r="G6" s="6"/>
    </row>
    <row r="7" spans="1:7">
      <c r="A7" s="7"/>
      <c r="B7" s="7">
        <f>A2</f>
        <v>512</v>
      </c>
      <c r="E7" t="str">
        <f>C2</f>
        <v>Banque</v>
      </c>
      <c r="F7" s="6"/>
      <c r="G7" s="6">
        <f>F6</f>
        <v>30000</v>
      </c>
    </row>
    <row r="8" spans="1:7">
      <c r="A8" s="7"/>
      <c r="B8" s="7"/>
      <c r="F8" s="6"/>
      <c r="G8" s="6"/>
    </row>
    <row r="9" spans="1:7">
      <c r="A9" s="7"/>
      <c r="B9" s="7"/>
      <c r="C9" s="1" t="s">
        <v>0</v>
      </c>
      <c r="D9" s="2" t="s">
        <v>5</v>
      </c>
      <c r="E9" s="1" t="s">
        <v>0</v>
      </c>
      <c r="F9" s="6"/>
      <c r="G9" s="6"/>
    </row>
    <row r="10" spans="1:7">
      <c r="A10" s="7">
        <v>607</v>
      </c>
      <c r="B10" s="7"/>
      <c r="C10" t="s">
        <v>6</v>
      </c>
      <c r="F10" s="6">
        <f>10*1000</f>
        <v>10000</v>
      </c>
      <c r="G10" s="6"/>
    </row>
    <row r="11" spans="1:7">
      <c r="A11" s="7"/>
      <c r="B11" s="7">
        <v>401</v>
      </c>
      <c r="E11" t="s">
        <v>7</v>
      </c>
      <c r="F11" s="6"/>
      <c r="G11" s="6">
        <f>F10</f>
        <v>10000</v>
      </c>
    </row>
    <row r="12" spans="1:7">
      <c r="A12" s="7"/>
      <c r="B12" s="7"/>
      <c r="F12" s="6"/>
      <c r="G12" s="6"/>
    </row>
    <row r="13" spans="1:7">
      <c r="A13" s="7"/>
      <c r="B13" s="7"/>
      <c r="C13" s="1" t="s">
        <v>0</v>
      </c>
      <c r="D13" s="2" t="s">
        <v>8</v>
      </c>
      <c r="E13" s="1" t="s">
        <v>0</v>
      </c>
      <c r="F13" s="6"/>
      <c r="G13" s="6"/>
    </row>
    <row r="14" spans="1:7">
      <c r="A14" s="7">
        <v>411</v>
      </c>
      <c r="B14" s="7"/>
      <c r="C14" t="s">
        <v>9</v>
      </c>
      <c r="F14" s="6">
        <f>5*1800</f>
        <v>9000</v>
      </c>
      <c r="G14" s="6"/>
    </row>
    <row r="15" spans="1:7">
      <c r="A15" s="7"/>
      <c r="B15" s="7">
        <v>707</v>
      </c>
      <c r="E15" t="s">
        <v>10</v>
      </c>
      <c r="F15" s="6"/>
      <c r="G15" s="6">
        <f>F14</f>
        <v>9000</v>
      </c>
    </row>
    <row r="16" spans="1:7">
      <c r="A16" s="7"/>
      <c r="B16" s="7"/>
      <c r="F16" s="6"/>
      <c r="G16" s="6"/>
    </row>
    <row r="17" spans="1:7">
      <c r="A17" s="7"/>
      <c r="B17" s="7"/>
      <c r="C17" s="1" t="s">
        <v>0</v>
      </c>
      <c r="D17" s="2" t="s">
        <v>11</v>
      </c>
      <c r="E17" s="1" t="s">
        <v>0</v>
      </c>
      <c r="F17" s="6"/>
      <c r="G17" s="6"/>
    </row>
    <row r="18" spans="1:7">
      <c r="A18" s="7">
        <f>A10</f>
        <v>607</v>
      </c>
      <c r="B18" s="7"/>
      <c r="C18" t="str">
        <f>C10</f>
        <v>Achats de marchandises</v>
      </c>
      <c r="F18" s="6">
        <f>5*1000</f>
        <v>5000</v>
      </c>
      <c r="G18" s="6"/>
    </row>
    <row r="19" spans="1:7">
      <c r="A19" s="7"/>
      <c r="B19" s="7">
        <f>B11</f>
        <v>401</v>
      </c>
      <c r="E19" t="str">
        <f>E11</f>
        <v>Fournisseurs</v>
      </c>
      <c r="F19" s="6"/>
      <c r="G19" s="6">
        <f>F18</f>
        <v>5000</v>
      </c>
    </row>
    <row r="20" spans="1:7">
      <c r="A20" s="7"/>
      <c r="B20" s="7"/>
      <c r="F20" s="6"/>
      <c r="G20" s="6"/>
    </row>
    <row r="21" spans="1:7">
      <c r="A21" s="7"/>
      <c r="B21" s="7"/>
      <c r="C21" s="1" t="s">
        <v>0</v>
      </c>
      <c r="D21" s="2" t="s">
        <v>12</v>
      </c>
      <c r="E21" s="1" t="s">
        <v>0</v>
      </c>
      <c r="F21" s="6"/>
      <c r="G21" s="6"/>
    </row>
    <row r="22" spans="1:7">
      <c r="A22" s="7">
        <f>B11</f>
        <v>401</v>
      </c>
      <c r="B22" s="7"/>
      <c r="C22" t="str">
        <f>E11</f>
        <v>Fournisseurs</v>
      </c>
      <c r="F22" s="6">
        <f>G11</f>
        <v>10000</v>
      </c>
      <c r="G22" s="6"/>
    </row>
    <row r="23" spans="1:7">
      <c r="A23" s="7"/>
      <c r="B23" s="7">
        <f>B7</f>
        <v>512</v>
      </c>
      <c r="E23" t="str">
        <f>E7</f>
        <v>Banque</v>
      </c>
      <c r="F23" s="6"/>
      <c r="G23" s="6">
        <f>F22</f>
        <v>10000</v>
      </c>
    </row>
    <row r="24" spans="1:7">
      <c r="A24" s="7"/>
      <c r="B24" s="7"/>
      <c r="F24" s="6"/>
      <c r="G24" s="6"/>
    </row>
    <row r="25" spans="1:7">
      <c r="A25" s="7"/>
      <c r="B25" s="7"/>
      <c r="C25" s="1" t="s">
        <v>0</v>
      </c>
      <c r="D25" s="2" t="s">
        <v>13</v>
      </c>
      <c r="E25" s="1" t="s">
        <v>0</v>
      </c>
      <c r="F25" s="6"/>
      <c r="G25" s="6"/>
    </row>
    <row r="26" spans="1:7">
      <c r="A26" s="7">
        <f>B23</f>
        <v>512</v>
      </c>
      <c r="B26" s="7"/>
      <c r="C26" t="str">
        <f>E23</f>
        <v>Banque</v>
      </c>
      <c r="F26" s="6">
        <f>G27</f>
        <v>9000</v>
      </c>
      <c r="G26" s="6"/>
    </row>
    <row r="27" spans="1:7">
      <c r="A27" s="7"/>
      <c r="B27" s="7">
        <f>A14</f>
        <v>411</v>
      </c>
      <c r="E27" t="str">
        <f>C14</f>
        <v>Clients</v>
      </c>
      <c r="F27" s="6"/>
      <c r="G27" s="6">
        <f>F14</f>
        <v>9000</v>
      </c>
    </row>
    <row r="28" spans="1:7">
      <c r="A28" s="7"/>
      <c r="B28" s="7"/>
      <c r="F28" s="6"/>
      <c r="G28" s="6"/>
    </row>
    <row r="29" spans="1:7">
      <c r="A29" s="7"/>
      <c r="B29" s="7"/>
      <c r="C29" s="1" t="s">
        <v>0</v>
      </c>
      <c r="D29" s="2" t="s">
        <v>14</v>
      </c>
      <c r="E29" s="1" t="s">
        <v>0</v>
      </c>
      <c r="F29" s="6"/>
      <c r="G29" s="6"/>
    </row>
    <row r="30" spans="1:7">
      <c r="A30" s="7">
        <f>B27</f>
        <v>411</v>
      </c>
      <c r="B30" s="7"/>
      <c r="C30" t="str">
        <f>E27</f>
        <v>Clients</v>
      </c>
      <c r="F30" s="6">
        <f>3*1800</f>
        <v>5400</v>
      </c>
      <c r="G30" s="6"/>
    </row>
    <row r="31" spans="1:7">
      <c r="A31" s="7"/>
      <c r="B31" s="7">
        <f>B15</f>
        <v>707</v>
      </c>
      <c r="E31" t="str">
        <f>E15</f>
        <v>Ventes de marchandises</v>
      </c>
      <c r="F31" s="6"/>
      <c r="G31" s="6">
        <f>F30</f>
        <v>5400</v>
      </c>
    </row>
    <row r="32" spans="1:7">
      <c r="A32" s="7"/>
      <c r="B32" s="7"/>
      <c r="F32" s="6"/>
      <c r="G32" s="6"/>
    </row>
    <row r="33" spans="1:7">
      <c r="A33" s="7"/>
      <c r="B33" s="7"/>
      <c r="C33" s="1" t="s">
        <v>0</v>
      </c>
      <c r="D33" s="2" t="s">
        <v>15</v>
      </c>
      <c r="E33" s="1" t="s">
        <v>0</v>
      </c>
      <c r="F33" s="6"/>
      <c r="G33" s="6"/>
    </row>
    <row r="34" spans="1:7">
      <c r="A34" s="8">
        <f>B19</f>
        <v>401</v>
      </c>
      <c r="B34" s="7"/>
      <c r="C34" t="str">
        <f>E19</f>
        <v>Fournisseurs</v>
      </c>
      <c r="F34" s="6">
        <f>G19</f>
        <v>5000</v>
      </c>
      <c r="G34" s="6"/>
    </row>
    <row r="35" spans="1:7">
      <c r="A35" s="7"/>
      <c r="B35" s="7">
        <f>A26</f>
        <v>512</v>
      </c>
      <c r="E35" t="str">
        <f>C26</f>
        <v>Banque</v>
      </c>
      <c r="F35" s="6"/>
      <c r="G35" s="6">
        <f>F34</f>
        <v>5000</v>
      </c>
    </row>
    <row r="36" spans="1:7">
      <c r="A36" s="7"/>
      <c r="B36" s="7"/>
      <c r="F36" s="6"/>
      <c r="G36" s="6"/>
    </row>
    <row r="37" spans="1:7">
      <c r="A37" s="7"/>
      <c r="B37" s="7"/>
      <c r="C37" s="1" t="s">
        <v>0</v>
      </c>
      <c r="D37" s="2" t="s">
        <v>16</v>
      </c>
      <c r="E37" s="1" t="s">
        <v>0</v>
      </c>
      <c r="F37" s="6"/>
      <c r="G37" s="6"/>
    </row>
    <row r="38" spans="1:7">
      <c r="A38" s="7">
        <v>6226</v>
      </c>
      <c r="B38" s="7"/>
      <c r="C38" t="s">
        <v>17</v>
      </c>
      <c r="F38" s="6">
        <v>800</v>
      </c>
      <c r="G38" s="6"/>
    </row>
    <row r="39" spans="1:7">
      <c r="A39" s="7"/>
      <c r="B39" s="7">
        <f>B35</f>
        <v>512</v>
      </c>
      <c r="E39" t="str">
        <f>E35</f>
        <v>Banque</v>
      </c>
      <c r="F39" s="6"/>
      <c r="G39" s="6">
        <f>F38</f>
        <v>800</v>
      </c>
    </row>
    <row r="40" spans="1:7">
      <c r="A40" s="7"/>
      <c r="B40" s="7"/>
      <c r="F40" s="6"/>
      <c r="G40" s="6"/>
    </row>
    <row r="41" spans="1:7">
      <c r="A41" s="7"/>
      <c r="B41" s="7"/>
      <c r="C41" s="1" t="s">
        <v>0</v>
      </c>
      <c r="D41" s="2" t="s">
        <v>18</v>
      </c>
      <c r="E41" s="1" t="s">
        <v>0</v>
      </c>
      <c r="F41" s="6"/>
      <c r="G41" s="6"/>
    </row>
    <row r="42" spans="1:7">
      <c r="A42" s="7">
        <f>B39</f>
        <v>512</v>
      </c>
      <c r="B42" s="7"/>
      <c r="C42" t="str">
        <f>E39</f>
        <v>Banque</v>
      </c>
      <c r="F42" s="6">
        <f>G43</f>
        <v>5400</v>
      </c>
      <c r="G42" s="6"/>
    </row>
    <row r="43" spans="1:7">
      <c r="A43" s="7"/>
      <c r="B43" s="7">
        <f>A30</f>
        <v>411</v>
      </c>
      <c r="E43" t="str">
        <f>C30</f>
        <v>Clients</v>
      </c>
      <c r="F43" s="6"/>
      <c r="G43" s="6">
        <f>F30</f>
        <v>5400</v>
      </c>
    </row>
    <row r="44" spans="1:7">
      <c r="A44" s="7"/>
      <c r="B44" s="7"/>
      <c r="F44" s="6"/>
      <c r="G44" s="6"/>
    </row>
    <row r="45" spans="1:7">
      <c r="A45" s="7"/>
      <c r="B45" s="7"/>
      <c r="C45" s="1" t="s">
        <v>0</v>
      </c>
      <c r="D45" s="2" t="s">
        <v>19</v>
      </c>
      <c r="E45" s="1" t="s">
        <v>0</v>
      </c>
      <c r="F45" s="6"/>
      <c r="G45" s="6"/>
    </row>
    <row r="46" spans="1:7">
      <c r="A46" s="7">
        <f>A18</f>
        <v>607</v>
      </c>
      <c r="B46" s="7"/>
      <c r="C46" t="str">
        <f>C18</f>
        <v>Achats de marchandises</v>
      </c>
      <c r="F46" s="6">
        <f>13*1000</f>
        <v>13000</v>
      </c>
      <c r="G46" s="6"/>
    </row>
    <row r="47" spans="1:7">
      <c r="A47" s="7"/>
      <c r="B47" s="7">
        <f>B19</f>
        <v>401</v>
      </c>
      <c r="E47" t="str">
        <f>E19</f>
        <v>Fournisseurs</v>
      </c>
      <c r="F47" s="6"/>
      <c r="G47" s="6">
        <f>F46</f>
        <v>13000</v>
      </c>
    </row>
    <row r="48" spans="1:7">
      <c r="A48" s="7"/>
      <c r="B48" s="7"/>
      <c r="F48" s="6"/>
      <c r="G48" s="6"/>
    </row>
    <row r="49" spans="1:7">
      <c r="A49" s="7"/>
      <c r="B49" s="7"/>
      <c r="C49" s="1" t="s">
        <v>0</v>
      </c>
      <c r="D49" s="2" t="s">
        <v>20</v>
      </c>
      <c r="E49" s="1" t="s">
        <v>0</v>
      </c>
      <c r="F49" s="6"/>
      <c r="G49" s="6"/>
    </row>
    <row r="50" spans="1:7">
      <c r="A50" s="7">
        <f>A30</f>
        <v>411</v>
      </c>
      <c r="B50" s="7"/>
      <c r="C50" t="str">
        <f>C30</f>
        <v>Clients</v>
      </c>
      <c r="F50" s="6">
        <f>10*1800</f>
        <v>18000</v>
      </c>
      <c r="G50" s="6"/>
    </row>
    <row r="51" spans="1:7">
      <c r="A51" s="7"/>
      <c r="B51" s="7">
        <f>B31</f>
        <v>707</v>
      </c>
      <c r="E51" t="str">
        <f>E31</f>
        <v>Ventes de marchandises</v>
      </c>
      <c r="F51" s="6"/>
      <c r="G51" s="6">
        <f>F50</f>
        <v>18000</v>
      </c>
    </row>
    <row r="52" spans="1:7">
      <c r="A52" s="7"/>
      <c r="B52" s="7"/>
      <c r="F52" s="6"/>
      <c r="G52" s="6"/>
    </row>
    <row r="53" spans="1:7">
      <c r="A53" s="7"/>
      <c r="B53" s="7"/>
      <c r="C53" s="1" t="s">
        <v>0</v>
      </c>
      <c r="D53" s="2" t="s">
        <v>21</v>
      </c>
      <c r="E53" s="1" t="s">
        <v>0</v>
      </c>
      <c r="F53" s="6"/>
      <c r="G53" s="6"/>
    </row>
    <row r="54" spans="1:7">
      <c r="A54" s="7">
        <f>A50</f>
        <v>411</v>
      </c>
      <c r="B54" s="7"/>
      <c r="C54" t="str">
        <f>C50</f>
        <v>Clients</v>
      </c>
      <c r="F54" s="6">
        <f>8*1800</f>
        <v>14400</v>
      </c>
      <c r="G54" s="6"/>
    </row>
    <row r="55" spans="1:7">
      <c r="A55" s="7"/>
      <c r="B55" s="7">
        <f>B51</f>
        <v>707</v>
      </c>
      <c r="E55" t="str">
        <f>E51</f>
        <v>Ventes de marchandises</v>
      </c>
      <c r="F55" s="6"/>
      <c r="G55" s="6">
        <f>F54</f>
        <v>14400</v>
      </c>
    </row>
    <row r="56" spans="1:7">
      <c r="A56" s="7"/>
      <c r="B56" s="7"/>
      <c r="F56" s="6"/>
      <c r="G56" s="6"/>
    </row>
    <row r="57" spans="1:7">
      <c r="A57" s="7"/>
      <c r="B57" s="7"/>
      <c r="C57" s="1" t="s">
        <v>0</v>
      </c>
      <c r="D57" s="2" t="s">
        <v>22</v>
      </c>
      <c r="E57" s="1" t="s">
        <v>0</v>
      </c>
      <c r="F57" s="6"/>
      <c r="G57" s="6"/>
    </row>
    <row r="58" spans="1:7">
      <c r="A58" s="7">
        <f>A42</f>
        <v>512</v>
      </c>
      <c r="B58" s="7"/>
      <c r="C58" t="str">
        <f>C42</f>
        <v>Banque</v>
      </c>
      <c r="F58" s="6">
        <f>F50</f>
        <v>18000</v>
      </c>
      <c r="G58" s="6"/>
    </row>
    <row r="59" spans="1:7">
      <c r="A59" s="7"/>
      <c r="B59" s="7">
        <f>A50</f>
        <v>411</v>
      </c>
      <c r="E59" t="str">
        <f>C50</f>
        <v>Clients</v>
      </c>
      <c r="F59" s="6"/>
      <c r="G59" s="6">
        <f>F58</f>
        <v>18000</v>
      </c>
    </row>
    <row r="60" spans="1:7">
      <c r="A60" s="7"/>
      <c r="B60" s="7"/>
      <c r="F60" s="6"/>
      <c r="G60" s="6"/>
    </row>
    <row r="61" spans="1:7">
      <c r="A61" s="7"/>
      <c r="B61" s="7"/>
      <c r="C61" s="1" t="s">
        <v>0</v>
      </c>
      <c r="D61" s="2" t="s">
        <v>23</v>
      </c>
      <c r="E61" s="1" t="s">
        <v>0</v>
      </c>
      <c r="F61" s="6"/>
      <c r="G61" s="6"/>
    </row>
    <row r="62" spans="1:7">
      <c r="A62" s="7">
        <f>B47</f>
        <v>401</v>
      </c>
      <c r="B62" s="7"/>
      <c r="C62" t="str">
        <f>E47</f>
        <v>Fournisseurs</v>
      </c>
      <c r="F62" s="6">
        <f>G47</f>
        <v>13000</v>
      </c>
      <c r="G62" s="6"/>
    </row>
    <row r="63" spans="1:7">
      <c r="A63" s="7"/>
      <c r="B63" s="7">
        <f>A58</f>
        <v>512</v>
      </c>
      <c r="E63" t="str">
        <f>C58</f>
        <v>Banque</v>
      </c>
      <c r="F63" s="6"/>
      <c r="G63" s="6">
        <f>F62</f>
        <v>13000</v>
      </c>
    </row>
    <row r="64" spans="1:7">
      <c r="A64" s="7"/>
      <c r="B64" s="7"/>
      <c r="F64" s="6"/>
      <c r="G64" s="6"/>
    </row>
    <row r="65" spans="1:7">
      <c r="A65" s="7"/>
      <c r="B65" s="7"/>
      <c r="C65" s="1" t="s">
        <v>0</v>
      </c>
      <c r="D65" s="2" t="s">
        <v>24</v>
      </c>
      <c r="E65" s="1" t="s">
        <v>0</v>
      </c>
      <c r="F65" s="6"/>
      <c r="G65" s="6"/>
    </row>
    <row r="66" spans="1:7">
      <c r="A66" s="7">
        <f>A46</f>
        <v>607</v>
      </c>
      <c r="B66" s="7"/>
      <c r="C66" t="str">
        <f>C46</f>
        <v>Achats de marchandises</v>
      </c>
      <c r="F66" s="6">
        <f>2*1000</f>
        <v>2000</v>
      </c>
      <c r="G66" s="6"/>
    </row>
    <row r="67" spans="1:7">
      <c r="A67" s="7"/>
      <c r="B67" s="7">
        <f>B47</f>
        <v>401</v>
      </c>
      <c r="E67" t="str">
        <f>E47</f>
        <v>Fournisseurs</v>
      </c>
      <c r="F67" s="6"/>
      <c r="G67" s="6">
        <f>F66</f>
        <v>2000</v>
      </c>
    </row>
    <row r="68" spans="1:7">
      <c r="A68" s="7"/>
      <c r="B68" s="7"/>
      <c r="F68" s="6"/>
      <c r="G68" s="6"/>
    </row>
    <row r="69" spans="1:7">
      <c r="A69" s="7"/>
      <c r="B69" s="7"/>
      <c r="C69" s="1" t="s">
        <v>0</v>
      </c>
      <c r="D69" s="2" t="s">
        <v>25</v>
      </c>
      <c r="E69" s="1" t="s">
        <v>0</v>
      </c>
      <c r="F69" s="6"/>
      <c r="G69" s="6"/>
    </row>
    <row r="70" spans="1:7">
      <c r="A70" s="7">
        <f>A58</f>
        <v>512</v>
      </c>
      <c r="B70" s="7"/>
      <c r="C70" t="str">
        <f>C58</f>
        <v>Banque</v>
      </c>
      <c r="F70" s="6">
        <f>G71</f>
        <v>14400</v>
      </c>
      <c r="G70" s="6"/>
    </row>
    <row r="71" spans="1:7">
      <c r="A71" s="7"/>
      <c r="B71" s="7">
        <f>A54</f>
        <v>411</v>
      </c>
      <c r="E71" t="str">
        <f>C54</f>
        <v>Clients</v>
      </c>
      <c r="F71" s="6"/>
      <c r="G71" s="6">
        <f>G55</f>
        <v>14400</v>
      </c>
    </row>
    <row r="72" spans="1:7">
      <c r="A72" s="7"/>
      <c r="B72" s="7"/>
      <c r="F72" s="6"/>
      <c r="G72" s="6"/>
    </row>
    <row r="73" spans="1:7">
      <c r="A73" s="7"/>
      <c r="B73" s="7"/>
      <c r="C73" s="1" t="s">
        <v>0</v>
      </c>
      <c r="D73" s="2" t="s">
        <v>26</v>
      </c>
      <c r="E73" s="1" t="s">
        <v>0</v>
      </c>
      <c r="F73" s="6"/>
      <c r="G73" s="6"/>
    </row>
    <row r="74" spans="1:7">
      <c r="A74" s="7">
        <f>626</f>
        <v>626</v>
      </c>
      <c r="B74" s="7"/>
      <c r="C74" t="s">
        <v>27</v>
      </c>
      <c r="F74" s="6">
        <v>100</v>
      </c>
      <c r="G74" s="6"/>
    </row>
    <row r="75" spans="1:7">
      <c r="A75" s="7"/>
      <c r="B75" s="7">
        <f>A70</f>
        <v>512</v>
      </c>
      <c r="E75" t="str">
        <f>C70</f>
        <v>Banque</v>
      </c>
      <c r="F75" s="6"/>
      <c r="G75" s="6">
        <f>F74</f>
        <v>100</v>
      </c>
    </row>
    <row r="76" spans="1:7">
      <c r="A76" s="7"/>
      <c r="B76" s="7"/>
      <c r="F76" s="6"/>
      <c r="G76" s="6"/>
    </row>
    <row r="77" spans="1:7">
      <c r="A77" s="7"/>
      <c r="B77" s="7"/>
      <c r="C77" s="1" t="s">
        <v>0</v>
      </c>
      <c r="D77" s="2" t="s">
        <v>26</v>
      </c>
      <c r="E77" s="1" t="s">
        <v>0</v>
      </c>
      <c r="F77" s="6"/>
      <c r="G77" s="6"/>
    </row>
    <row r="78" spans="1:7">
      <c r="A78" s="7">
        <v>37</v>
      </c>
      <c r="B78" s="7"/>
      <c r="C78" t="s">
        <v>28</v>
      </c>
      <c r="F78" s="6">
        <f>4*1000</f>
        <v>4000</v>
      </c>
      <c r="G78" s="6"/>
    </row>
    <row r="79" spans="1:7">
      <c r="A79" s="7"/>
      <c r="B79" s="7">
        <v>6037</v>
      </c>
      <c r="E79" t="s">
        <v>29</v>
      </c>
      <c r="F79" s="6"/>
      <c r="G79" s="6">
        <f>F78</f>
        <v>4000</v>
      </c>
    </row>
    <row r="81" spans="6:7">
      <c r="F81" s="5">
        <f>SUM(F1:F79)</f>
        <v>236500</v>
      </c>
      <c r="G81" s="5">
        <f>SUM(G1:G79)</f>
        <v>236500</v>
      </c>
    </row>
  </sheetData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1"/>
  <sheetViews>
    <sheetView workbookViewId="0">
      <selection activeCell="E4" sqref="E4"/>
    </sheetView>
  </sheetViews>
  <sheetFormatPr baseColWidth="10" defaultRowHeight="12.75"/>
  <cols>
    <col min="1" max="1" width="6.42578125" style="3" customWidth="1"/>
    <col min="2" max="2" width="29.28515625" customWidth="1"/>
    <col min="3" max="4" width="11.42578125" style="4"/>
  </cols>
  <sheetData>
    <row r="1" spans="1:4">
      <c r="A1" s="21">
        <f>Journal!B3</f>
        <v>101</v>
      </c>
      <c r="B1" s="9" t="str">
        <f>Journal!E3</f>
        <v>Capital</v>
      </c>
      <c r="C1" s="10" t="s">
        <v>30</v>
      </c>
      <c r="D1" s="10" t="s">
        <v>31</v>
      </c>
    </row>
    <row r="2" spans="1:4">
      <c r="C2" s="5"/>
      <c r="D2" s="5">
        <f>Journal!G3</f>
        <v>50000</v>
      </c>
    </row>
    <row r="3" spans="1:4">
      <c r="B3" s="12" t="s">
        <v>32</v>
      </c>
      <c r="C3" s="11">
        <f>SUM(C2)</f>
        <v>0</v>
      </c>
      <c r="D3" s="11">
        <f>SUM(D2)</f>
        <v>50000</v>
      </c>
    </row>
    <row r="4" spans="1:4">
      <c r="B4" s="12" t="s">
        <v>55</v>
      </c>
      <c r="C4" s="19"/>
      <c r="D4" s="11">
        <f>C3</f>
        <v>0</v>
      </c>
    </row>
    <row r="5" spans="1:4">
      <c r="B5" s="12"/>
      <c r="C5" s="19"/>
      <c r="D5" s="19"/>
    </row>
    <row r="7" spans="1:4">
      <c r="A7" s="21">
        <f>Journal!A6</f>
        <v>207</v>
      </c>
      <c r="B7" s="9" t="str">
        <f>Journal!C6</f>
        <v>Fonds commercial</v>
      </c>
      <c r="C7" s="10" t="str">
        <f>C1</f>
        <v>D</v>
      </c>
      <c r="D7" s="10" t="str">
        <f>D1</f>
        <v>C</v>
      </c>
    </row>
    <row r="8" spans="1:4">
      <c r="C8" s="5">
        <f>Journal!F6</f>
        <v>30000</v>
      </c>
      <c r="D8" s="5"/>
    </row>
    <row r="9" spans="1:4">
      <c r="B9" s="12" t="str">
        <f>B3</f>
        <v>Totaux</v>
      </c>
      <c r="C9" s="11">
        <f>SUM(C8)</f>
        <v>30000</v>
      </c>
      <c r="D9" s="11">
        <f>SUM(D8)</f>
        <v>0</v>
      </c>
    </row>
    <row r="10" spans="1:4">
      <c r="B10" s="12" t="str">
        <f>B4</f>
        <v>Solde</v>
      </c>
      <c r="C10" s="11">
        <f>C9-D9</f>
        <v>30000</v>
      </c>
      <c r="D10" s="19"/>
    </row>
    <row r="11" spans="1:4">
      <c r="B11" s="12"/>
      <c r="C11" s="19"/>
      <c r="D11" s="19"/>
    </row>
    <row r="13" spans="1:4">
      <c r="A13" s="21">
        <f>Journal!A78</f>
        <v>37</v>
      </c>
      <c r="B13" s="9" t="str">
        <f>Journal!C78</f>
        <v>Stock des marchandises</v>
      </c>
      <c r="C13" s="10" t="str">
        <f>C7</f>
        <v>D</v>
      </c>
      <c r="D13" s="10" t="str">
        <f>D7</f>
        <v>C</v>
      </c>
    </row>
    <row r="14" spans="1:4">
      <c r="C14" s="5">
        <f>Journal!F78</f>
        <v>4000</v>
      </c>
      <c r="D14" s="5"/>
    </row>
    <row r="15" spans="1:4">
      <c r="B15" s="12" t="str">
        <f>B9</f>
        <v>Totaux</v>
      </c>
      <c r="C15" s="11">
        <f>SUM(C14)</f>
        <v>4000</v>
      </c>
      <c r="D15" s="11">
        <f>SUM(D14)</f>
        <v>0</v>
      </c>
    </row>
    <row r="16" spans="1:4">
      <c r="B16" s="12" t="str">
        <f>B10</f>
        <v>Solde</v>
      </c>
      <c r="C16" s="11">
        <f>C15-D15</f>
        <v>4000</v>
      </c>
      <c r="D16" s="19"/>
    </row>
    <row r="17" spans="1:4">
      <c r="B17" s="12"/>
      <c r="C17" s="19"/>
      <c r="D17" s="19"/>
    </row>
    <row r="18" spans="1:4">
      <c r="C18" s="14"/>
      <c r="D18" s="14"/>
    </row>
    <row r="19" spans="1:4">
      <c r="A19" s="21">
        <f>Journal!B11</f>
        <v>401</v>
      </c>
      <c r="B19" s="16" t="str">
        <f>Journal!E11</f>
        <v>Fournisseurs</v>
      </c>
      <c r="C19" s="10" t="str">
        <f>C13</f>
        <v>D</v>
      </c>
      <c r="D19" s="10" t="str">
        <f>D13</f>
        <v>C</v>
      </c>
    </row>
    <row r="20" spans="1:4">
      <c r="C20" s="6">
        <f>Journal!F22</f>
        <v>10000</v>
      </c>
      <c r="D20" s="6">
        <f>Journal!G11</f>
        <v>10000</v>
      </c>
    </row>
    <row r="21" spans="1:4">
      <c r="C21" s="6">
        <f>Journal!F34</f>
        <v>5000</v>
      </c>
      <c r="D21" s="6">
        <f>Journal!G19</f>
        <v>5000</v>
      </c>
    </row>
    <row r="22" spans="1:4">
      <c r="C22" s="6">
        <f>Journal!F62</f>
        <v>13000</v>
      </c>
      <c r="D22" s="6">
        <f>Journal!G47</f>
        <v>13000</v>
      </c>
    </row>
    <row r="23" spans="1:4">
      <c r="C23" s="6"/>
      <c r="D23" s="6">
        <f>Journal!G67</f>
        <v>2000</v>
      </c>
    </row>
    <row r="24" spans="1:4">
      <c r="B24" s="12" t="str">
        <f>B15</f>
        <v>Totaux</v>
      </c>
      <c r="C24" s="11">
        <f>SUM(C20:C23)</f>
        <v>28000</v>
      </c>
      <c r="D24" s="11">
        <f>SUM(D20:D23)</f>
        <v>30000</v>
      </c>
    </row>
    <row r="25" spans="1:4">
      <c r="B25" s="12" t="str">
        <f>B16</f>
        <v>Solde</v>
      </c>
      <c r="C25" s="19"/>
      <c r="D25" s="11">
        <f>D24-C24</f>
        <v>2000</v>
      </c>
    </row>
    <row r="26" spans="1:4">
      <c r="B26" s="12"/>
      <c r="C26" s="19"/>
      <c r="D26" s="19"/>
    </row>
    <row r="28" spans="1:4">
      <c r="A28" s="21">
        <f>Journal!A14</f>
        <v>411</v>
      </c>
      <c r="B28" s="16" t="str">
        <f>Journal!C14</f>
        <v>Clients</v>
      </c>
      <c r="C28" s="10" t="str">
        <f>C19</f>
        <v>D</v>
      </c>
      <c r="D28" s="10" t="str">
        <f>D19</f>
        <v>C</v>
      </c>
    </row>
    <row r="29" spans="1:4">
      <c r="C29" s="6">
        <f>Journal!F14</f>
        <v>9000</v>
      </c>
      <c r="D29" s="6">
        <f>Journal!G27</f>
        <v>9000</v>
      </c>
    </row>
    <row r="30" spans="1:4">
      <c r="C30" s="6">
        <f>Journal!F30</f>
        <v>5400</v>
      </c>
      <c r="D30" s="6">
        <f>Journal!G43</f>
        <v>5400</v>
      </c>
    </row>
    <row r="31" spans="1:4">
      <c r="C31" s="6">
        <f>Journal!F50</f>
        <v>18000</v>
      </c>
      <c r="D31" s="6">
        <f>Journal!G59</f>
        <v>18000</v>
      </c>
    </row>
    <row r="32" spans="1:4">
      <c r="C32" s="6">
        <f>Journal!F54</f>
        <v>14400</v>
      </c>
      <c r="D32" s="6">
        <f>Journal!G71</f>
        <v>14400</v>
      </c>
    </row>
    <row r="33" spans="1:4">
      <c r="B33" s="12" t="str">
        <f>B24</f>
        <v>Totaux</v>
      </c>
      <c r="C33" s="11">
        <f>SUM(C29:C32)</f>
        <v>46800</v>
      </c>
      <c r="D33" s="11">
        <f>SUM(D29:D32)</f>
        <v>46800</v>
      </c>
    </row>
    <row r="34" spans="1:4">
      <c r="B34" s="12" t="str">
        <f>B25</f>
        <v>Solde</v>
      </c>
      <c r="C34" s="11">
        <f>C33-D33</f>
        <v>0</v>
      </c>
      <c r="D34" s="19"/>
    </row>
    <row r="35" spans="1:4">
      <c r="B35" s="12"/>
      <c r="C35" s="19"/>
      <c r="D35" s="19"/>
    </row>
    <row r="37" spans="1:4">
      <c r="A37" s="21">
        <f>Journal!A2</f>
        <v>512</v>
      </c>
      <c r="B37" s="9" t="str">
        <f>Journal!C2</f>
        <v>Banque</v>
      </c>
      <c r="C37" s="10" t="str">
        <f>C28</f>
        <v>D</v>
      </c>
      <c r="D37" s="10" t="str">
        <f>D28</f>
        <v>C</v>
      </c>
    </row>
    <row r="38" spans="1:4">
      <c r="C38" s="15">
        <f>Journal!F2</f>
        <v>50000</v>
      </c>
      <c r="D38" s="15">
        <f>Journal!G7</f>
        <v>30000</v>
      </c>
    </row>
    <row r="39" spans="1:4">
      <c r="C39" s="6">
        <f>Journal!F26</f>
        <v>9000</v>
      </c>
      <c r="D39" s="6">
        <f>Journal!G23</f>
        <v>10000</v>
      </c>
    </row>
    <row r="40" spans="1:4">
      <c r="C40" s="6">
        <f>Journal!F42</f>
        <v>5400</v>
      </c>
      <c r="D40" s="6">
        <f>Journal!G35</f>
        <v>5000</v>
      </c>
    </row>
    <row r="41" spans="1:4">
      <c r="C41" s="6">
        <f>Journal!F58</f>
        <v>18000</v>
      </c>
      <c r="D41" s="6">
        <f>Journal!G39</f>
        <v>800</v>
      </c>
    </row>
    <row r="42" spans="1:4">
      <c r="C42" s="6">
        <f>Journal!F70</f>
        <v>14400</v>
      </c>
      <c r="D42" s="6">
        <f>Journal!G63</f>
        <v>13000</v>
      </c>
    </row>
    <row r="43" spans="1:4">
      <c r="C43" s="18"/>
      <c r="D43" s="18">
        <f>Journal!G75</f>
        <v>100</v>
      </c>
    </row>
    <row r="44" spans="1:4">
      <c r="B44" s="12" t="str">
        <f>B33</f>
        <v>Totaux</v>
      </c>
      <c r="C44" s="13">
        <f>SUM(C38:C43)</f>
        <v>96800</v>
      </c>
      <c r="D44" s="13">
        <f>SUM(D38:D43)</f>
        <v>58900</v>
      </c>
    </row>
    <row r="45" spans="1:4">
      <c r="B45" s="12" t="str">
        <f>B34</f>
        <v>Solde</v>
      </c>
      <c r="C45" s="11">
        <f>C44-D44</f>
        <v>37900</v>
      </c>
      <c r="D45" s="19"/>
    </row>
    <row r="46" spans="1:4">
      <c r="B46" s="12"/>
      <c r="C46" s="19"/>
      <c r="D46" s="19"/>
    </row>
    <row r="48" spans="1:4">
      <c r="A48" s="21">
        <f>Journal!B79</f>
        <v>6037</v>
      </c>
      <c r="B48" s="9" t="str">
        <f>Journal!E79</f>
        <v>Variation de stock</v>
      </c>
      <c r="C48" s="10" t="str">
        <f>C37</f>
        <v>D</v>
      </c>
      <c r="D48" s="10" t="str">
        <f>D37</f>
        <v>C</v>
      </c>
    </row>
    <row r="49" spans="1:4">
      <c r="C49" s="5"/>
      <c r="D49" s="5">
        <f>Journal!G79</f>
        <v>4000</v>
      </c>
    </row>
    <row r="50" spans="1:4">
      <c r="B50" s="12" t="str">
        <f>B44</f>
        <v>Totaux</v>
      </c>
      <c r="C50" s="11">
        <f>SUM(C49)</f>
        <v>0</v>
      </c>
      <c r="D50" s="11">
        <f>SUM(D49)</f>
        <v>4000</v>
      </c>
    </row>
    <row r="51" spans="1:4">
      <c r="B51" s="12" t="str">
        <f>B45</f>
        <v>Solde</v>
      </c>
      <c r="D51" s="11">
        <f>D50-C50</f>
        <v>4000</v>
      </c>
    </row>
    <row r="54" spans="1:4">
      <c r="A54" s="21">
        <f>Journal!A10</f>
        <v>607</v>
      </c>
      <c r="B54" s="9" t="str">
        <f>Journal!C10</f>
        <v>Achats de marchandises</v>
      </c>
      <c r="C54" s="10" t="str">
        <f>C48</f>
        <v>D</v>
      </c>
      <c r="D54" s="10" t="str">
        <f>D48</f>
        <v>C</v>
      </c>
    </row>
    <row r="55" spans="1:4">
      <c r="C55" s="15">
        <f>Journal!F10</f>
        <v>10000</v>
      </c>
      <c r="D55" s="15"/>
    </row>
    <row r="56" spans="1:4">
      <c r="C56" s="6">
        <f>Journal!F18</f>
        <v>5000</v>
      </c>
      <c r="D56" s="6"/>
    </row>
    <row r="57" spans="1:4">
      <c r="C57" s="6">
        <f>Journal!F46</f>
        <v>13000</v>
      </c>
      <c r="D57" s="6"/>
    </row>
    <row r="58" spans="1:4">
      <c r="C58" s="18">
        <f>Journal!F66</f>
        <v>2000</v>
      </c>
      <c r="D58" s="18"/>
    </row>
    <row r="59" spans="1:4">
      <c r="B59" s="12" t="str">
        <f>B50</f>
        <v>Totaux</v>
      </c>
      <c r="C59" s="13">
        <f>SUM(C55:C58)</f>
        <v>30000</v>
      </c>
      <c r="D59" s="13">
        <f>SUM(D55:D58)</f>
        <v>0</v>
      </c>
    </row>
    <row r="60" spans="1:4">
      <c r="B60" s="12" t="str">
        <f>B51</f>
        <v>Solde</v>
      </c>
      <c r="C60" s="11">
        <f>C59-D59</f>
        <v>30000</v>
      </c>
    </row>
    <row r="63" spans="1:4">
      <c r="A63" s="21">
        <f>Journal!A38</f>
        <v>6226</v>
      </c>
      <c r="B63" s="9" t="str">
        <f>Journal!C38</f>
        <v>Honoraires</v>
      </c>
      <c r="C63" s="10" t="str">
        <f>C69</f>
        <v>D</v>
      </c>
      <c r="D63" s="10" t="str">
        <f>D69</f>
        <v>C</v>
      </c>
    </row>
    <row r="64" spans="1:4">
      <c r="C64" s="5">
        <f>Journal!F38</f>
        <v>800</v>
      </c>
      <c r="D64" s="5"/>
    </row>
    <row r="65" spans="1:4">
      <c r="B65" s="12" t="str">
        <f>B71</f>
        <v>Totaux</v>
      </c>
      <c r="C65" s="11">
        <f>SUM(C64)</f>
        <v>800</v>
      </c>
      <c r="D65" s="11">
        <f>SUM(D64)</f>
        <v>0</v>
      </c>
    </row>
    <row r="66" spans="1:4">
      <c r="B66" s="12" t="str">
        <f>B60</f>
        <v>Solde</v>
      </c>
      <c r="C66" s="11">
        <f>C65-D65</f>
        <v>800</v>
      </c>
    </row>
    <row r="69" spans="1:4">
      <c r="A69" s="21">
        <f>Journal!A74</f>
        <v>626</v>
      </c>
      <c r="B69" s="9" t="str">
        <f>Journal!C74</f>
        <v>Frais postaux</v>
      </c>
      <c r="C69" s="10" t="str">
        <f>C54</f>
        <v>D</v>
      </c>
      <c r="D69" s="10" t="str">
        <f>D54</f>
        <v>C</v>
      </c>
    </row>
    <row r="70" spans="1:4">
      <c r="C70" s="5">
        <f>Journal!F74</f>
        <v>100</v>
      </c>
      <c r="D70" s="5"/>
    </row>
    <row r="71" spans="1:4">
      <c r="B71" s="20" t="str">
        <f>B59</f>
        <v>Totaux</v>
      </c>
      <c r="C71" s="11">
        <f>SUM(C70)</f>
        <v>100</v>
      </c>
      <c r="D71" s="11">
        <f>SUM(D70)</f>
        <v>0</v>
      </c>
    </row>
    <row r="72" spans="1:4">
      <c r="B72" s="12" t="str">
        <f>B66</f>
        <v>Solde</v>
      </c>
      <c r="C72" s="11">
        <f>C71-D71</f>
        <v>100</v>
      </c>
    </row>
    <row r="75" spans="1:4">
      <c r="A75" s="21">
        <f>Journal!B31</f>
        <v>707</v>
      </c>
      <c r="B75" s="9" t="str">
        <f>Journal!E31</f>
        <v>Ventes de marchandises</v>
      </c>
      <c r="C75" s="10" t="str">
        <f>C63</f>
        <v>D</v>
      </c>
      <c r="D75" s="10" t="str">
        <f>D63</f>
        <v>C</v>
      </c>
    </row>
    <row r="76" spans="1:4">
      <c r="C76" s="15"/>
      <c r="D76" s="15">
        <f>Journal!G15</f>
        <v>9000</v>
      </c>
    </row>
    <row r="77" spans="1:4">
      <c r="C77" s="6"/>
      <c r="D77" s="6">
        <f>Journal!G31</f>
        <v>5400</v>
      </c>
    </row>
    <row r="78" spans="1:4">
      <c r="C78" s="6"/>
      <c r="D78" s="6">
        <f>Journal!G51</f>
        <v>18000</v>
      </c>
    </row>
    <row r="79" spans="1:4">
      <c r="C79" s="18"/>
      <c r="D79" s="18">
        <f>Journal!G55</f>
        <v>14400</v>
      </c>
    </row>
    <row r="80" spans="1:4">
      <c r="B80" s="12" t="str">
        <f>B65</f>
        <v>Totaux</v>
      </c>
      <c r="C80" s="13">
        <f>SUM(C76:C79)</f>
        <v>0</v>
      </c>
      <c r="D80" s="13">
        <f>SUM(D76:D79)</f>
        <v>46800</v>
      </c>
    </row>
    <row r="81" spans="2:4">
      <c r="B81" s="12" t="str">
        <f>B72</f>
        <v>Solde</v>
      </c>
      <c r="D81" s="11">
        <f>D80-C80</f>
        <v>46800</v>
      </c>
    </row>
  </sheetData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rowBreaks count="1" manualBreakCount="1">
    <brk id="5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3:F16"/>
  <sheetViews>
    <sheetView workbookViewId="0">
      <selection activeCell="D20" sqref="D20"/>
    </sheetView>
  </sheetViews>
  <sheetFormatPr baseColWidth="10" defaultRowHeight="12.75"/>
  <cols>
    <col min="1" max="1" width="8.7109375" style="3" customWidth="1"/>
    <col min="2" max="2" width="29" customWidth="1"/>
    <col min="3" max="6" width="11.42578125" style="4"/>
  </cols>
  <sheetData>
    <row r="3" spans="1:6">
      <c r="C3" s="24" t="s">
        <v>33</v>
      </c>
      <c r="D3" s="24"/>
      <c r="E3" s="24" t="s">
        <v>34</v>
      </c>
      <c r="F3" s="24"/>
    </row>
    <row r="4" spans="1:6">
      <c r="C4" s="10" t="s">
        <v>30</v>
      </c>
      <c r="D4" s="10" t="s">
        <v>31</v>
      </c>
      <c r="E4" s="10" t="str">
        <f>C4</f>
        <v>D</v>
      </c>
      <c r="F4" s="10" t="str">
        <f>D4</f>
        <v>C</v>
      </c>
    </row>
    <row r="5" spans="1:6">
      <c r="A5" s="21">
        <f>'Gd livre'!A1</f>
        <v>101</v>
      </c>
      <c r="B5" s="9" t="str">
        <f>'Gd livre'!B1</f>
        <v>Capital</v>
      </c>
      <c r="C5" s="5"/>
      <c r="D5" s="5">
        <f>'Gd livre'!D3</f>
        <v>50000</v>
      </c>
      <c r="E5" s="5" t="str">
        <f>IF(C5&gt;D5,C5-D5,"")</f>
        <v/>
      </c>
      <c r="F5" s="5">
        <f>IF(D5&gt;C5,D5-C5,"")</f>
        <v>50000</v>
      </c>
    </row>
    <row r="6" spans="1:6">
      <c r="A6" s="21">
        <f>'Gd livre'!A7</f>
        <v>207</v>
      </c>
      <c r="B6" s="9" t="str">
        <f>'Gd livre'!B7</f>
        <v>Fonds commercial</v>
      </c>
      <c r="C6" s="5">
        <f>'Gd livre'!C9</f>
        <v>30000</v>
      </c>
      <c r="D6" s="5"/>
      <c r="E6" s="5">
        <f t="shared" ref="E6:E15" si="0">IF(C6&gt;D6,C6-D6,"")</f>
        <v>30000</v>
      </c>
      <c r="F6" s="5" t="str">
        <f t="shared" ref="F6:F15" si="1">IF(D6&gt;C6,D6-C6,"")</f>
        <v/>
      </c>
    </row>
    <row r="7" spans="1:6">
      <c r="A7" s="21">
        <f>'Gd livre'!A13</f>
        <v>37</v>
      </c>
      <c r="B7" s="9" t="str">
        <f>'Gd livre'!B13</f>
        <v>Stock des marchandises</v>
      </c>
      <c r="C7" s="5">
        <f>'Gd livre'!C15</f>
        <v>4000</v>
      </c>
      <c r="D7" s="5"/>
      <c r="E7" s="5">
        <f t="shared" si="0"/>
        <v>4000</v>
      </c>
      <c r="F7" s="5" t="str">
        <f t="shared" si="1"/>
        <v/>
      </c>
    </row>
    <row r="8" spans="1:6">
      <c r="A8" s="21">
        <f>'Gd livre'!A19</f>
        <v>401</v>
      </c>
      <c r="B8" s="9" t="str">
        <f>'Gd livre'!B19</f>
        <v>Fournisseurs</v>
      </c>
      <c r="C8" s="5">
        <f>'Gd livre'!C24</f>
        <v>28000</v>
      </c>
      <c r="D8" s="5">
        <f>'Gd livre'!D24</f>
        <v>30000</v>
      </c>
      <c r="E8" s="5" t="str">
        <f t="shared" si="0"/>
        <v/>
      </c>
      <c r="F8" s="5">
        <f t="shared" si="1"/>
        <v>2000</v>
      </c>
    </row>
    <row r="9" spans="1:6">
      <c r="A9" s="21">
        <f>'Gd livre'!A28</f>
        <v>411</v>
      </c>
      <c r="B9" s="9" t="str">
        <f>'Gd livre'!B28</f>
        <v>Clients</v>
      </c>
      <c r="C9" s="5">
        <f>'Gd livre'!C33</f>
        <v>46800</v>
      </c>
      <c r="D9" s="5">
        <f>'Gd livre'!D33</f>
        <v>46800</v>
      </c>
      <c r="E9" s="5" t="str">
        <f t="shared" si="0"/>
        <v/>
      </c>
      <c r="F9" s="5" t="str">
        <f t="shared" si="1"/>
        <v/>
      </c>
    </row>
    <row r="10" spans="1:6">
      <c r="A10" s="21">
        <f>'Gd livre'!A37</f>
        <v>512</v>
      </c>
      <c r="B10" s="9" t="str">
        <f>'Gd livre'!B37</f>
        <v>Banque</v>
      </c>
      <c r="C10" s="5">
        <f>'Gd livre'!C44</f>
        <v>96800</v>
      </c>
      <c r="D10" s="5">
        <f>'Gd livre'!D44</f>
        <v>58900</v>
      </c>
      <c r="E10" s="5">
        <f t="shared" si="0"/>
        <v>37900</v>
      </c>
      <c r="F10" s="5" t="str">
        <f t="shared" si="1"/>
        <v/>
      </c>
    </row>
    <row r="11" spans="1:6">
      <c r="A11" s="21">
        <f>'Gd livre'!A48</f>
        <v>6037</v>
      </c>
      <c r="B11" s="9" t="str">
        <f>'Gd livre'!B48</f>
        <v>Variation de stock</v>
      </c>
      <c r="C11" s="5"/>
      <c r="D11" s="5">
        <f>'Gd livre'!D50</f>
        <v>4000</v>
      </c>
      <c r="E11" s="5" t="str">
        <f t="shared" si="0"/>
        <v/>
      </c>
      <c r="F11" s="5">
        <f t="shared" si="1"/>
        <v>4000</v>
      </c>
    </row>
    <row r="12" spans="1:6">
      <c r="A12" s="21">
        <f>'Gd livre'!A54</f>
        <v>607</v>
      </c>
      <c r="B12" s="9" t="str">
        <f>'Gd livre'!B54</f>
        <v>Achats de marchandises</v>
      </c>
      <c r="C12" s="5">
        <f>'Gd livre'!C59</f>
        <v>30000</v>
      </c>
      <c r="D12" s="5"/>
      <c r="E12" s="5">
        <f t="shared" si="0"/>
        <v>30000</v>
      </c>
      <c r="F12" s="5" t="str">
        <f t="shared" si="1"/>
        <v/>
      </c>
    </row>
    <row r="13" spans="1:6">
      <c r="A13" s="21">
        <f>'Gd livre'!A63</f>
        <v>6226</v>
      </c>
      <c r="B13" s="9" t="str">
        <f>'Gd livre'!B63</f>
        <v>Honoraires</v>
      </c>
      <c r="C13" s="5">
        <f>'Gd livre'!C65</f>
        <v>800</v>
      </c>
      <c r="D13" s="5"/>
      <c r="E13" s="5">
        <f>IF(C13&gt;D13,C13-D13,"")</f>
        <v>800</v>
      </c>
      <c r="F13" s="5" t="str">
        <f>IF(D13&gt;C13,D13-C13,"")</f>
        <v/>
      </c>
    </row>
    <row r="14" spans="1:6">
      <c r="A14" s="21">
        <f>'Gd livre'!A69</f>
        <v>626</v>
      </c>
      <c r="B14" s="9" t="str">
        <f>'Gd livre'!B69</f>
        <v>Frais postaux</v>
      </c>
      <c r="C14" s="5">
        <f>'Gd livre'!C71</f>
        <v>100</v>
      </c>
      <c r="D14" s="5"/>
      <c r="E14" s="5">
        <f t="shared" si="0"/>
        <v>100</v>
      </c>
      <c r="F14" s="5" t="str">
        <f t="shared" si="1"/>
        <v/>
      </c>
    </row>
    <row r="15" spans="1:6">
      <c r="A15" s="21">
        <f>'Gd livre'!A75</f>
        <v>707</v>
      </c>
      <c r="B15" s="9" t="str">
        <f>'Gd livre'!B75</f>
        <v>Ventes de marchandises</v>
      </c>
      <c r="C15" s="5"/>
      <c r="D15" s="5">
        <f>'Gd livre'!D80</f>
        <v>46800</v>
      </c>
      <c r="E15" s="5" t="str">
        <f t="shared" si="0"/>
        <v/>
      </c>
      <c r="F15" s="5">
        <f t="shared" si="1"/>
        <v>46800</v>
      </c>
    </row>
    <row r="16" spans="1:6">
      <c r="C16" s="5">
        <f>SUM(C5:C15)</f>
        <v>236500</v>
      </c>
      <c r="D16" s="5">
        <f>SUM(D5:D15)</f>
        <v>236500</v>
      </c>
      <c r="E16" s="5">
        <f>SUM(E5:E15)</f>
        <v>102800</v>
      </c>
      <c r="F16" s="5">
        <f>SUM(F5:F15)</f>
        <v>102800</v>
      </c>
    </row>
  </sheetData>
  <mergeCells count="2">
    <mergeCell ref="C3:D3"/>
    <mergeCell ref="E3:F3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B26" sqref="B26"/>
    </sheetView>
  </sheetViews>
  <sheetFormatPr baseColWidth="10" defaultRowHeight="12.75"/>
  <cols>
    <col min="1" max="1" width="24.28515625" style="4" customWidth="1"/>
    <col min="2" max="2" width="11.42578125" style="4"/>
    <col min="3" max="3" width="24.28515625" style="4" customWidth="1"/>
    <col min="4" max="16384" width="11.42578125" style="4"/>
  </cols>
  <sheetData>
    <row r="1" spans="1:4">
      <c r="A1" s="25" t="s">
        <v>35</v>
      </c>
      <c r="B1" s="25"/>
      <c r="C1" s="25"/>
      <c r="D1" s="25"/>
    </row>
    <row r="3" spans="1:4">
      <c r="A3" s="29" t="s">
        <v>36</v>
      </c>
      <c r="B3" s="29"/>
      <c r="C3" s="28" t="s">
        <v>37</v>
      </c>
      <c r="D3" s="28"/>
    </row>
    <row r="4" spans="1:4">
      <c r="A4" s="17" t="s">
        <v>38</v>
      </c>
      <c r="B4" s="17"/>
      <c r="C4" s="17" t="s">
        <v>41</v>
      </c>
      <c r="D4" s="17"/>
    </row>
    <row r="5" spans="1:4">
      <c r="A5" s="6"/>
      <c r="B5" s="6"/>
      <c r="C5" s="6"/>
      <c r="D5" s="6"/>
    </row>
    <row r="6" spans="1:4">
      <c r="A6" s="6" t="str">
        <f>Balance!B6</f>
        <v>Fonds commercial</v>
      </c>
      <c r="B6" s="6">
        <f>Balance!E6</f>
        <v>30000</v>
      </c>
      <c r="C6" s="6" t="str">
        <f>Balance!B5</f>
        <v>Capital</v>
      </c>
      <c r="D6" s="6">
        <f>Balance!F5</f>
        <v>50000</v>
      </c>
    </row>
    <row r="7" spans="1:4">
      <c r="A7" s="6"/>
      <c r="B7" s="6"/>
      <c r="C7" s="6" t="s">
        <v>42</v>
      </c>
      <c r="D7" s="6">
        <f>D15-D6-D11</f>
        <v>19900</v>
      </c>
    </row>
    <row r="8" spans="1:4">
      <c r="A8" s="6"/>
      <c r="B8" s="6"/>
      <c r="C8" s="6"/>
      <c r="D8" s="6"/>
    </row>
    <row r="9" spans="1:4">
      <c r="A9" s="22" t="s">
        <v>39</v>
      </c>
      <c r="B9" s="22"/>
      <c r="C9" s="22" t="s">
        <v>43</v>
      </c>
      <c r="D9" s="6"/>
    </row>
    <row r="10" spans="1:4">
      <c r="A10" s="6"/>
      <c r="B10" s="6"/>
      <c r="C10" s="6"/>
      <c r="D10" s="6"/>
    </row>
    <row r="11" spans="1:4">
      <c r="A11" s="6" t="str">
        <f>Balance!B7</f>
        <v>Stock des marchandises</v>
      </c>
      <c r="B11" s="6">
        <f>Balance!E7</f>
        <v>4000</v>
      </c>
      <c r="C11" s="6" t="str">
        <f>Balance!B8</f>
        <v>Fournisseurs</v>
      </c>
      <c r="D11" s="6">
        <f>Balance!F8</f>
        <v>2000</v>
      </c>
    </row>
    <row r="12" spans="1:4">
      <c r="A12" s="6" t="str">
        <f>Balance!B9</f>
        <v>Clients</v>
      </c>
      <c r="B12" s="6"/>
      <c r="C12" s="6"/>
      <c r="D12" s="6"/>
    </row>
    <row r="13" spans="1:4">
      <c r="A13" s="6" t="str">
        <f>Balance!B10</f>
        <v>Banque</v>
      </c>
      <c r="B13" s="6">
        <f>Balance!E10</f>
        <v>37900</v>
      </c>
      <c r="C13" s="6"/>
      <c r="D13" s="6"/>
    </row>
    <row r="14" spans="1:4">
      <c r="A14" s="6"/>
      <c r="B14" s="6"/>
      <c r="C14" s="6"/>
      <c r="D14" s="6"/>
    </row>
    <row r="15" spans="1:4">
      <c r="A15" s="11" t="s">
        <v>40</v>
      </c>
      <c r="B15" s="11">
        <f>SUM(B4:B14)</f>
        <v>71900</v>
      </c>
      <c r="C15" s="11" t="str">
        <f>A15</f>
        <v>TOTAL GENERAL</v>
      </c>
      <c r="D15" s="11">
        <f>B15</f>
        <v>71900</v>
      </c>
    </row>
    <row r="19" spans="1:4">
      <c r="A19" s="26" t="s">
        <v>44</v>
      </c>
      <c r="B19" s="26"/>
      <c r="C19" s="26"/>
      <c r="D19" s="26"/>
    </row>
    <row r="21" spans="1:4">
      <c r="A21" s="27" t="s">
        <v>45</v>
      </c>
      <c r="B21" s="27"/>
      <c r="C21" s="27" t="s">
        <v>46</v>
      </c>
      <c r="D21" s="27"/>
    </row>
    <row r="22" spans="1:4" s="23" customFormat="1">
      <c r="A22" s="17" t="s">
        <v>47</v>
      </c>
      <c r="B22" s="17"/>
      <c r="C22" s="17" t="s">
        <v>52</v>
      </c>
      <c r="D22" s="17"/>
    </row>
    <row r="23" spans="1:4">
      <c r="A23" s="6" t="str">
        <f>Balance!B12</f>
        <v>Achats de marchandises</v>
      </c>
      <c r="B23" s="6">
        <f>Balance!E12</f>
        <v>30000</v>
      </c>
      <c r="C23" s="6" t="str">
        <f>Balance!B15</f>
        <v>Ventes de marchandises</v>
      </c>
      <c r="D23" s="6">
        <f>Balance!F15</f>
        <v>46800</v>
      </c>
    </row>
    <row r="24" spans="1:4">
      <c r="A24" s="6" t="str">
        <f>Balance!B11</f>
        <v>Variation de stock</v>
      </c>
      <c r="B24" s="6">
        <f>-Balance!F11</f>
        <v>-4000</v>
      </c>
      <c r="C24" s="6"/>
      <c r="D24" s="6"/>
    </row>
    <row r="25" spans="1:4">
      <c r="A25" s="6" t="str">
        <f>Balance!B13</f>
        <v>Honoraires</v>
      </c>
      <c r="B25" s="6">
        <f>Balance!E13</f>
        <v>800</v>
      </c>
      <c r="C25" s="6"/>
      <c r="D25" s="6"/>
    </row>
    <row r="26" spans="1:4">
      <c r="A26" s="6" t="str">
        <f>Balance!B14</f>
        <v>Frais postaux</v>
      </c>
      <c r="B26" s="6">
        <f>Balance!E14</f>
        <v>100</v>
      </c>
      <c r="C26" s="6"/>
      <c r="D26" s="6"/>
    </row>
    <row r="27" spans="1:4">
      <c r="A27" s="6"/>
      <c r="B27" s="6"/>
      <c r="C27" s="6"/>
      <c r="D27" s="6"/>
    </row>
    <row r="28" spans="1:4">
      <c r="A28" s="6"/>
      <c r="B28" s="6"/>
      <c r="C28" s="6"/>
      <c r="D28" s="6"/>
    </row>
    <row r="29" spans="1:4" s="23" customFormat="1">
      <c r="A29" s="22" t="s">
        <v>48</v>
      </c>
      <c r="B29" s="22"/>
      <c r="C29" s="22" t="s">
        <v>51</v>
      </c>
      <c r="D29" s="22"/>
    </row>
    <row r="30" spans="1:4">
      <c r="A30" s="6"/>
      <c r="B30" s="6"/>
      <c r="C30" s="6"/>
      <c r="D30" s="6"/>
    </row>
    <row r="31" spans="1:4">
      <c r="A31" s="6"/>
      <c r="B31" s="6"/>
      <c r="C31" s="6"/>
      <c r="D31" s="6"/>
    </row>
    <row r="32" spans="1:4" s="23" customFormat="1">
      <c r="A32" s="22" t="s">
        <v>49</v>
      </c>
      <c r="B32" s="22"/>
      <c r="C32" s="22" t="s">
        <v>50</v>
      </c>
      <c r="D32" s="22"/>
    </row>
    <row r="33" spans="1:4">
      <c r="A33" s="6"/>
      <c r="B33" s="6"/>
      <c r="C33" s="6"/>
      <c r="D33" s="6"/>
    </row>
    <row r="34" spans="1:4">
      <c r="A34" s="6" t="s">
        <v>53</v>
      </c>
      <c r="B34" s="6">
        <f>B36-SUM(B23:B33)</f>
        <v>19900</v>
      </c>
      <c r="C34" s="6" t="s">
        <v>54</v>
      </c>
      <c r="D34" s="6"/>
    </row>
    <row r="35" spans="1:4">
      <c r="A35" s="18"/>
      <c r="B35" s="18"/>
      <c r="C35" s="18"/>
      <c r="D35" s="18"/>
    </row>
    <row r="36" spans="1:4">
      <c r="A36" s="11" t="str">
        <f>A15</f>
        <v>TOTAL GENERAL</v>
      </c>
      <c r="B36" s="11">
        <f>D36</f>
        <v>46800</v>
      </c>
      <c r="C36" s="11" t="str">
        <f>C15</f>
        <v>TOTAL GENERAL</v>
      </c>
      <c r="D36" s="5">
        <f>SUM(D23:D35)</f>
        <v>46800</v>
      </c>
    </row>
  </sheetData>
  <mergeCells count="6">
    <mergeCell ref="A1:D1"/>
    <mergeCell ref="A19:D19"/>
    <mergeCell ref="A21:B21"/>
    <mergeCell ref="C21:D21"/>
    <mergeCell ref="C3:D3"/>
    <mergeCell ref="A3:B3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Journal</vt:lpstr>
      <vt:lpstr>Gd livre</vt:lpstr>
      <vt:lpstr>Balance</vt:lpstr>
      <vt:lpstr>Etats</vt:lpstr>
    </vt:vector>
  </TitlesOfParts>
  <Company>professeur d'économie gestion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KLODAWSKI</dc:creator>
  <cp:lastModifiedBy>Didier Klodawski</cp:lastModifiedBy>
  <cp:lastPrinted>2009-09-26T21:46:39Z</cp:lastPrinted>
  <dcterms:created xsi:type="dcterms:W3CDTF">2009-09-26T10:56:10Z</dcterms:created>
  <dcterms:modified xsi:type="dcterms:W3CDTF">2011-09-12T22:29:08Z</dcterms:modified>
</cp:coreProperties>
</file>