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Cas n°2 Hyp n°2" sheetId="1" r:id="rId1"/>
  </sheets>
  <calcPr calcId="125725"/>
</workbook>
</file>

<file path=xl/calcChain.xml><?xml version="1.0" encoding="utf-8"?>
<calcChain xmlns="http://schemas.openxmlformats.org/spreadsheetml/2006/main">
  <c r="E62" i="1"/>
  <c r="E54"/>
  <c r="E53"/>
  <c r="D61"/>
  <c r="C59"/>
  <c r="D57"/>
  <c r="D59" s="1"/>
  <c r="C57"/>
  <c r="E47"/>
  <c r="B47"/>
  <c r="G46"/>
  <c r="G47" s="1"/>
  <c r="E46"/>
  <c r="E56" s="1"/>
  <c r="B46"/>
  <c r="G45"/>
  <c r="D58" s="1"/>
  <c r="E45"/>
  <c r="B45"/>
  <c r="F44"/>
  <c r="C44"/>
  <c r="A44"/>
  <c r="F43"/>
  <c r="C43"/>
  <c r="A43"/>
  <c r="F42"/>
  <c r="D56" s="1"/>
  <c r="C42"/>
  <c r="C56" s="1"/>
  <c r="A42"/>
  <c r="F41"/>
  <c r="D51" s="1"/>
  <c r="D53" s="1"/>
  <c r="C41"/>
  <c r="C51" s="1"/>
  <c r="A41"/>
  <c r="G36"/>
  <c r="F51" s="1"/>
  <c r="D37"/>
  <c r="D3"/>
  <c r="E36"/>
  <c r="E51" s="1"/>
  <c r="B36"/>
  <c r="F9"/>
  <c r="F35" s="1"/>
  <c r="G38" s="1"/>
  <c r="F53" s="1"/>
  <c r="E8"/>
  <c r="E18" s="1"/>
  <c r="E22" s="1"/>
  <c r="E27" s="1"/>
  <c r="E34" s="1"/>
  <c r="E40" s="1"/>
  <c r="C18"/>
  <c r="C22" s="1"/>
  <c r="C27" s="1"/>
  <c r="C34" s="1"/>
  <c r="C40" s="1"/>
  <c r="G25"/>
  <c r="F28" s="1"/>
  <c r="G29" s="1"/>
  <c r="E29"/>
  <c r="B29"/>
  <c r="C28"/>
  <c r="A28"/>
  <c r="E20"/>
  <c r="B20"/>
  <c r="D62" l="1"/>
  <c r="F62"/>
  <c r="F56"/>
  <c r="F19"/>
  <c r="G20" s="1"/>
</calcChain>
</file>

<file path=xl/sharedStrings.xml><?xml version="1.0" encoding="utf-8"?>
<sst xmlns="http://schemas.openxmlformats.org/spreadsheetml/2006/main" count="29" uniqueCount="29">
  <si>
    <t>--------------------------------------</t>
  </si>
  <si>
    <t>Société B, société absorbée</t>
  </si>
  <si>
    <t>Société A, compte de fusion</t>
  </si>
  <si>
    <t>Fournisseurs</t>
  </si>
  <si>
    <t>Amt des I.C.</t>
  </si>
  <si>
    <t>Dépréciation des C.C.</t>
  </si>
  <si>
    <t>Immobilisations corporelles</t>
  </si>
  <si>
    <t>Stock de marchandises</t>
  </si>
  <si>
    <t>Banque</t>
  </si>
  <si>
    <t>Clients</t>
  </si>
  <si>
    <t>Titres A</t>
  </si>
  <si>
    <t>Capital</t>
  </si>
  <si>
    <t>Réserves</t>
  </si>
  <si>
    <t>Actionnaires de B</t>
  </si>
  <si>
    <t>Act., comptes d'apports</t>
  </si>
  <si>
    <t>Société B</t>
  </si>
  <si>
    <t>Société A</t>
  </si>
  <si>
    <t>/</t>
  </si>
  <si>
    <t>Vn =</t>
  </si>
  <si>
    <t>3 000 X 20</t>
  </si>
  <si>
    <t>Primes de fusion</t>
  </si>
  <si>
    <t>- Amortissements</t>
  </si>
  <si>
    <t>Valeurs nettes</t>
  </si>
  <si>
    <t>- Dépréciations</t>
  </si>
  <si>
    <t>Disponibilités</t>
  </si>
  <si>
    <t>TOTAL</t>
  </si>
  <si>
    <t>(8 000 actions)</t>
  </si>
  <si>
    <t>Bilan de A après fusion</t>
  </si>
  <si>
    <t>Société A, société absorbante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</si>
</sst>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0" applyFont="1" applyAlignment="1">
      <alignment horizontal="left"/>
    </xf>
    <xf numFmtId="3" fontId="0" fillId="0" borderId="1" xfId="0" applyNumberFormat="1" applyBorder="1"/>
    <xf numFmtId="0" fontId="0" fillId="0" borderId="1" xfId="0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2" xfId="0" applyNumberFormat="1" applyBorder="1"/>
    <xf numFmtId="3" fontId="2" fillId="0" borderId="3" xfId="0" applyNumberFormat="1" applyFont="1" applyBorder="1"/>
    <xf numFmtId="0" fontId="2" fillId="0" borderId="0" xfId="0" applyFont="1"/>
    <xf numFmtId="3" fontId="2" fillId="0" borderId="0" xfId="0" applyNumberFormat="1" applyFont="1"/>
    <xf numFmtId="3" fontId="0" fillId="0" borderId="4" xfId="0" applyNumberFormat="1" applyBorder="1"/>
    <xf numFmtId="3" fontId="0" fillId="0" borderId="1" xfId="0" quotePrefix="1" applyNumberFormat="1" applyBorder="1"/>
    <xf numFmtId="3" fontId="0" fillId="0" borderId="0" xfId="0" applyNumberFormat="1" applyBorder="1"/>
    <xf numFmtId="3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selection activeCell="H25" sqref="H25"/>
    </sheetView>
  </sheetViews>
  <sheetFormatPr baseColWidth="10" defaultRowHeight="12.75"/>
  <cols>
    <col min="1" max="2" width="6.28515625" style="3" customWidth="1"/>
    <col min="3" max="3" width="26" customWidth="1"/>
    <col min="5" max="5" width="26" customWidth="1"/>
    <col min="6" max="7" width="10.140625" style="4" customWidth="1"/>
  </cols>
  <sheetData>
    <row r="1" spans="1:7">
      <c r="C1" s="10" t="s">
        <v>15</v>
      </c>
      <c r="D1" s="10"/>
      <c r="E1" s="10" t="s">
        <v>16</v>
      </c>
    </row>
    <row r="2" spans="1:7">
      <c r="C2" s="2">
        <v>1</v>
      </c>
      <c r="D2" s="1" t="s">
        <v>17</v>
      </c>
      <c r="E2" s="2">
        <v>1</v>
      </c>
    </row>
    <row r="3" spans="1:7" s="4" customFormat="1">
      <c r="A3" s="8"/>
      <c r="B3" s="8"/>
      <c r="C3" s="9">
        <v>3000</v>
      </c>
      <c r="D3" s="9" t="str">
        <f>D2</f>
        <v>/</v>
      </c>
      <c r="E3" s="9">
        <v>3000</v>
      </c>
    </row>
    <row r="6" spans="1:7">
      <c r="A6" s="5" t="s">
        <v>1</v>
      </c>
    </row>
    <row r="8" spans="1:7">
      <c r="C8" s="1" t="s">
        <v>0</v>
      </c>
      <c r="E8" s="2" t="str">
        <f>C8</f>
        <v>--------------------------------------</v>
      </c>
    </row>
    <row r="9" spans="1:7">
      <c r="A9" s="7">
        <v>4671</v>
      </c>
      <c r="B9" s="7"/>
      <c r="C9" t="s">
        <v>2</v>
      </c>
      <c r="F9" s="6">
        <f>SUM(G13:G16)-SUM(F10:F12)</f>
        <v>115000</v>
      </c>
      <c r="G9" s="6"/>
    </row>
    <row r="10" spans="1:7">
      <c r="A10" s="7">
        <v>401</v>
      </c>
      <c r="B10" s="7"/>
      <c r="C10" t="s">
        <v>3</v>
      </c>
      <c r="F10" s="6">
        <v>15000</v>
      </c>
      <c r="G10" s="6"/>
    </row>
    <row r="11" spans="1:7">
      <c r="A11" s="7">
        <v>281</v>
      </c>
      <c r="B11" s="7"/>
      <c r="C11" t="s">
        <v>4</v>
      </c>
      <c r="F11" s="6">
        <v>125000</v>
      </c>
      <c r="G11" s="6"/>
    </row>
    <row r="12" spans="1:7">
      <c r="A12" s="7">
        <v>491</v>
      </c>
      <c r="B12" s="7"/>
      <c r="C12" t="s">
        <v>5</v>
      </c>
      <c r="F12" s="6">
        <v>500</v>
      </c>
      <c r="G12" s="6"/>
    </row>
    <row r="13" spans="1:7">
      <c r="A13" s="7"/>
      <c r="B13" s="7">
        <v>21</v>
      </c>
      <c r="E13" t="s">
        <v>6</v>
      </c>
      <c r="F13" s="6"/>
      <c r="G13" s="6">
        <v>225000</v>
      </c>
    </row>
    <row r="14" spans="1:7">
      <c r="A14" s="7"/>
      <c r="B14" s="7">
        <v>37</v>
      </c>
      <c r="E14" t="s">
        <v>7</v>
      </c>
      <c r="F14" s="6"/>
      <c r="G14" s="6">
        <v>20000</v>
      </c>
    </row>
    <row r="15" spans="1:7">
      <c r="A15" s="7"/>
      <c r="B15" s="7">
        <v>411</v>
      </c>
      <c r="E15" t="s">
        <v>9</v>
      </c>
      <c r="F15" s="6"/>
      <c r="G15" s="6">
        <v>7500</v>
      </c>
    </row>
    <row r="16" spans="1:7">
      <c r="A16" s="7"/>
      <c r="B16" s="7">
        <v>512</v>
      </c>
      <c r="E16" t="s">
        <v>8</v>
      </c>
      <c r="F16" s="6"/>
      <c r="G16" s="6">
        <v>3000</v>
      </c>
    </row>
    <row r="17" spans="1:7">
      <c r="A17" s="7"/>
      <c r="B17" s="7"/>
      <c r="F17" s="6"/>
      <c r="G17" s="6"/>
    </row>
    <row r="18" spans="1:7">
      <c r="A18" s="7"/>
      <c r="B18" s="7"/>
      <c r="C18" s="2" t="str">
        <f>C8</f>
        <v>--------------------------------------</v>
      </c>
      <c r="D18" s="2"/>
      <c r="E18" s="2" t="str">
        <f>E8</f>
        <v>--------------------------------------</v>
      </c>
      <c r="F18" s="6"/>
      <c r="G18" s="6"/>
    </row>
    <row r="19" spans="1:7">
      <c r="A19" s="7">
        <v>266</v>
      </c>
      <c r="B19" s="7"/>
      <c r="C19" t="s">
        <v>10</v>
      </c>
      <c r="F19" s="6">
        <f>F9</f>
        <v>115000</v>
      </c>
      <c r="G19" s="6"/>
    </row>
    <row r="20" spans="1:7">
      <c r="A20" s="7"/>
      <c r="B20" s="7">
        <f>A9</f>
        <v>4671</v>
      </c>
      <c r="E20" t="str">
        <f>C9</f>
        <v>Société A, compte de fusion</v>
      </c>
      <c r="F20" s="6"/>
      <c r="G20" s="6">
        <f>F19</f>
        <v>115000</v>
      </c>
    </row>
    <row r="21" spans="1:7">
      <c r="A21" s="7"/>
      <c r="B21" s="7"/>
      <c r="F21" s="6"/>
      <c r="G21" s="6"/>
    </row>
    <row r="22" spans="1:7">
      <c r="A22" s="7"/>
      <c r="B22" s="7"/>
      <c r="C22" s="2" t="str">
        <f>C18</f>
        <v>--------------------------------------</v>
      </c>
      <c r="D22" s="2"/>
      <c r="E22" s="2" t="str">
        <f>E18</f>
        <v>--------------------------------------</v>
      </c>
      <c r="F22" s="6"/>
      <c r="G22" s="6"/>
    </row>
    <row r="23" spans="1:7">
      <c r="A23" s="7">
        <v>101</v>
      </c>
      <c r="B23" s="7"/>
      <c r="C23" t="s">
        <v>11</v>
      </c>
      <c r="F23" s="6">
        <v>60000</v>
      </c>
      <c r="G23" s="6"/>
    </row>
    <row r="24" spans="1:7">
      <c r="A24" s="7">
        <v>106</v>
      </c>
      <c r="B24" s="7"/>
      <c r="C24" t="s">
        <v>12</v>
      </c>
      <c r="F24" s="6">
        <v>55000</v>
      </c>
      <c r="G24" s="6"/>
    </row>
    <row r="25" spans="1:7">
      <c r="A25" s="7"/>
      <c r="B25" s="7">
        <v>4568</v>
      </c>
      <c r="E25" t="s">
        <v>13</v>
      </c>
      <c r="F25" s="6"/>
      <c r="G25" s="6">
        <f>F23+F24</f>
        <v>115000</v>
      </c>
    </row>
    <row r="26" spans="1:7">
      <c r="A26" s="7"/>
      <c r="B26" s="7"/>
      <c r="F26" s="6"/>
      <c r="G26" s="6"/>
    </row>
    <row r="27" spans="1:7">
      <c r="A27" s="7"/>
      <c r="B27" s="7"/>
      <c r="C27" s="2" t="str">
        <f>C22</f>
        <v>--------------------------------------</v>
      </c>
      <c r="D27" s="2"/>
      <c r="E27" s="2" t="str">
        <f>E22</f>
        <v>--------------------------------------</v>
      </c>
      <c r="F27" s="6"/>
      <c r="G27" s="6"/>
    </row>
    <row r="28" spans="1:7">
      <c r="A28" s="7">
        <f>B25</f>
        <v>4568</v>
      </c>
      <c r="B28" s="7"/>
      <c r="C28" t="str">
        <f>E25</f>
        <v>Actionnaires de B</v>
      </c>
      <c r="F28" s="6">
        <f>G25</f>
        <v>115000</v>
      </c>
      <c r="G28" s="6"/>
    </row>
    <row r="29" spans="1:7">
      <c r="A29" s="7"/>
      <c r="B29" s="7">
        <f>A19</f>
        <v>266</v>
      </c>
      <c r="E29" t="str">
        <f>C19</f>
        <v>Titres A</v>
      </c>
      <c r="F29" s="6"/>
      <c r="G29" s="6">
        <f>F28</f>
        <v>115000</v>
      </c>
    </row>
    <row r="32" spans="1:7">
      <c r="A32" s="5" t="s">
        <v>28</v>
      </c>
    </row>
    <row r="34" spans="1:7">
      <c r="C34" s="2" t="str">
        <f>C27</f>
        <v>--------------------------------------</v>
      </c>
      <c r="D34" s="2"/>
      <c r="E34" s="2" t="str">
        <f>E27</f>
        <v>--------------------------------------</v>
      </c>
    </row>
    <row r="35" spans="1:7">
      <c r="A35" s="7">
        <v>4561</v>
      </c>
      <c r="B35" s="7"/>
      <c r="C35" t="s">
        <v>14</v>
      </c>
      <c r="F35" s="6">
        <f>F9</f>
        <v>115000</v>
      </c>
      <c r="G35" s="6"/>
    </row>
    <row r="36" spans="1:7">
      <c r="A36" s="7"/>
      <c r="B36" s="7">
        <f>A23</f>
        <v>101</v>
      </c>
      <c r="E36" t="str">
        <f>C23</f>
        <v>Capital</v>
      </c>
      <c r="F36" s="6"/>
      <c r="G36" s="6">
        <f>3000*20</f>
        <v>60000</v>
      </c>
    </row>
    <row r="37" spans="1:7">
      <c r="A37" s="7"/>
      <c r="B37" s="7"/>
      <c r="C37" s="11" t="s">
        <v>18</v>
      </c>
      <c r="D37" s="2">
        <f>100000/5000</f>
        <v>20</v>
      </c>
      <c r="E37" t="s">
        <v>19</v>
      </c>
      <c r="F37" s="6"/>
      <c r="G37" s="6"/>
    </row>
    <row r="38" spans="1:7">
      <c r="A38" s="7"/>
      <c r="B38" s="7">
        <v>1042</v>
      </c>
      <c r="E38" t="s">
        <v>20</v>
      </c>
      <c r="F38" s="6"/>
      <c r="G38" s="6">
        <f>F35-G36</f>
        <v>55000</v>
      </c>
    </row>
    <row r="39" spans="1:7">
      <c r="A39" s="7"/>
      <c r="B39" s="7"/>
      <c r="F39" s="6"/>
      <c r="G39" s="6"/>
    </row>
    <row r="40" spans="1:7">
      <c r="A40" s="7"/>
      <c r="B40" s="7"/>
      <c r="C40" s="2" t="str">
        <f>C34</f>
        <v>--------------------------------------</v>
      </c>
      <c r="D40" s="2"/>
      <c r="E40" s="2" t="str">
        <f>E34</f>
        <v>--------------------------------------</v>
      </c>
      <c r="F40" s="6"/>
      <c r="G40" s="6"/>
    </row>
    <row r="41" spans="1:7">
      <c r="A41" s="7">
        <f>B13</f>
        <v>21</v>
      </c>
      <c r="B41" s="7"/>
      <c r="C41" t="str">
        <f>E13</f>
        <v>Immobilisations corporelles</v>
      </c>
      <c r="F41" s="6">
        <f>G13-F11</f>
        <v>100000</v>
      </c>
      <c r="G41" s="6"/>
    </row>
    <row r="42" spans="1:7">
      <c r="A42" s="7">
        <f>B14</f>
        <v>37</v>
      </c>
      <c r="B42" s="7"/>
      <c r="C42" t="str">
        <f>E14</f>
        <v>Stock de marchandises</v>
      </c>
      <c r="F42" s="6">
        <f>G14</f>
        <v>20000</v>
      </c>
      <c r="G42" s="6"/>
    </row>
    <row r="43" spans="1:7">
      <c r="A43" s="7">
        <f>B15</f>
        <v>411</v>
      </c>
      <c r="B43" s="7"/>
      <c r="C43" t="str">
        <f>E15</f>
        <v>Clients</v>
      </c>
      <c r="F43" s="6">
        <f>G15</f>
        <v>7500</v>
      </c>
      <c r="G43" s="6"/>
    </row>
    <row r="44" spans="1:7">
      <c r="A44" s="7">
        <f>B16</f>
        <v>512</v>
      </c>
      <c r="B44" s="7"/>
      <c r="C44" t="str">
        <f>E16</f>
        <v>Banque</v>
      </c>
      <c r="F44" s="6">
        <f>G16</f>
        <v>3000</v>
      </c>
      <c r="G44" s="6"/>
    </row>
    <row r="45" spans="1:7">
      <c r="A45" s="7"/>
      <c r="B45" s="7">
        <f>A12</f>
        <v>491</v>
      </c>
      <c r="E45" t="str">
        <f>C12</f>
        <v>Dépréciation des C.C.</v>
      </c>
      <c r="F45" s="6"/>
      <c r="G45" s="6">
        <f>F12</f>
        <v>500</v>
      </c>
    </row>
    <row r="46" spans="1:7">
      <c r="A46" s="7"/>
      <c r="B46" s="7">
        <f>A10</f>
        <v>401</v>
      </c>
      <c r="E46" t="str">
        <f>C10</f>
        <v>Fournisseurs</v>
      </c>
      <c r="F46" s="6"/>
      <c r="G46" s="6">
        <f>F10</f>
        <v>15000</v>
      </c>
    </row>
    <row r="47" spans="1:7">
      <c r="A47" s="7"/>
      <c r="B47" s="7">
        <f>A35</f>
        <v>4561</v>
      </c>
      <c r="E47" t="str">
        <f>C35</f>
        <v>Act., comptes d'apports</v>
      </c>
      <c r="F47" s="6"/>
      <c r="G47" s="6">
        <f>SUM(F41:F44)-G45-G46</f>
        <v>115000</v>
      </c>
    </row>
    <row r="49" spans="1:7" s="14" customFormat="1">
      <c r="A49" s="5" t="s">
        <v>27</v>
      </c>
      <c r="B49" s="5"/>
      <c r="F49" s="15"/>
      <c r="G49" s="15"/>
    </row>
    <row r="51" spans="1:7">
      <c r="C51" s="12" t="str">
        <f>C41</f>
        <v>Immobilisations corporelles</v>
      </c>
      <c r="D51" s="12">
        <f>350000+F41</f>
        <v>450000</v>
      </c>
      <c r="E51" s="16" t="str">
        <f>E36</f>
        <v>Capital</v>
      </c>
      <c r="F51" s="12">
        <f>100000+G36</f>
        <v>160000</v>
      </c>
    </row>
    <row r="52" spans="1:7">
      <c r="C52" s="17" t="s">
        <v>21</v>
      </c>
      <c r="D52" s="6">
        <v>-150000</v>
      </c>
      <c r="E52" s="18" t="s">
        <v>26</v>
      </c>
      <c r="F52" s="6"/>
    </row>
    <row r="53" spans="1:7">
      <c r="C53" s="6" t="s">
        <v>22</v>
      </c>
      <c r="D53" s="6">
        <f>D51+D52</f>
        <v>300000</v>
      </c>
      <c r="E53" s="18" t="str">
        <f>E38</f>
        <v>Primes de fusion</v>
      </c>
      <c r="F53" s="6">
        <f>G38</f>
        <v>55000</v>
      </c>
    </row>
    <row r="54" spans="1:7">
      <c r="C54" s="6"/>
      <c r="D54" s="6"/>
      <c r="E54" s="18" t="str">
        <f>C24</f>
        <v>Réserves</v>
      </c>
      <c r="F54" s="6">
        <v>105000</v>
      </c>
    </row>
    <row r="55" spans="1:7">
      <c r="C55" s="6"/>
      <c r="D55" s="6"/>
      <c r="E55" s="18"/>
      <c r="F55" s="6"/>
    </row>
    <row r="56" spans="1:7">
      <c r="C56" s="6" t="str">
        <f>C42</f>
        <v>Stock de marchandises</v>
      </c>
      <c r="D56" s="6">
        <f>10000+F42</f>
        <v>30000</v>
      </c>
      <c r="E56" s="18" t="str">
        <f>E46</f>
        <v>Fournisseurs</v>
      </c>
      <c r="F56" s="6">
        <f>25000+G46</f>
        <v>40000</v>
      </c>
    </row>
    <row r="57" spans="1:7">
      <c r="C57" s="6" t="str">
        <f>C43</f>
        <v>Clients</v>
      </c>
      <c r="D57" s="6">
        <f>15000+F43</f>
        <v>22500</v>
      </c>
      <c r="E57" s="18"/>
      <c r="F57" s="6"/>
    </row>
    <row r="58" spans="1:7">
      <c r="C58" s="17" t="s">
        <v>23</v>
      </c>
      <c r="D58" s="6">
        <f>-G45</f>
        <v>-500</v>
      </c>
      <c r="E58" s="18"/>
      <c r="F58" s="6"/>
    </row>
    <row r="59" spans="1:7">
      <c r="C59" s="6" t="str">
        <f>C53</f>
        <v>Valeurs nettes</v>
      </c>
      <c r="D59" s="6">
        <f>D57+D58</f>
        <v>22000</v>
      </c>
      <c r="E59" s="18"/>
      <c r="F59" s="6"/>
    </row>
    <row r="60" spans="1:7">
      <c r="C60" s="6"/>
      <c r="D60" s="6"/>
      <c r="E60" s="18"/>
      <c r="F60" s="6"/>
    </row>
    <row r="61" spans="1:7">
      <c r="C61" s="6" t="s">
        <v>24</v>
      </c>
      <c r="D61" s="6">
        <f>5000+F44</f>
        <v>8000</v>
      </c>
      <c r="E61" s="18"/>
      <c r="F61" s="6"/>
    </row>
    <row r="62" spans="1:7">
      <c r="C62" s="13" t="s">
        <v>25</v>
      </c>
      <c r="D62" s="13">
        <f>D53+D56+D59+D61</f>
        <v>360000</v>
      </c>
      <c r="E62" s="19" t="str">
        <f>C62</f>
        <v>TOTAL</v>
      </c>
      <c r="F62" s="13">
        <f>SUM(F51:F61)</f>
        <v>360000</v>
      </c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Cas n°2 Hyp n°2</vt:lpstr>
    </vt:vector>
  </TitlesOfParts>
  <Company>professeur d'économie gestion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KLODAWSKI</dc:creator>
  <cp:lastModifiedBy>Didier Klodawski</cp:lastModifiedBy>
  <cp:lastPrinted>2012-02-15T10:57:15Z</cp:lastPrinted>
  <dcterms:created xsi:type="dcterms:W3CDTF">2009-12-27T18:27:50Z</dcterms:created>
  <dcterms:modified xsi:type="dcterms:W3CDTF">2012-02-15T11:01:09Z</dcterms:modified>
</cp:coreProperties>
</file>